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9225" yWindow="255" windowWidth="11175" windowHeight="6945" activeTab="10"/>
  </bookViews>
  <sheets>
    <sheet name="1KW" sheetId="7" r:id="rId1"/>
    <sheet name="1,5KW" sheetId="4" r:id="rId2"/>
    <sheet name="2KW" sheetId="3" r:id="rId3"/>
    <sheet name="3KW" sheetId="2" r:id="rId4"/>
    <sheet name="4KW" sheetId="5" r:id="rId5"/>
    <sheet name="5KW" sheetId="1" r:id="rId6"/>
    <sheet name="6KW 3P" sheetId="8" r:id="rId7"/>
    <sheet name="8KW 3P " sheetId="11" r:id="rId8"/>
    <sheet name="10KW 3P" sheetId="12" r:id="rId9"/>
    <sheet name="20KW 3P" sheetId="14" r:id="rId10"/>
    <sheet name="30KW 3P" sheetId="15" r:id="rId11"/>
  </sheets>
  <definedNames>
    <definedName name="_xlnm.Print_Area" localSheetId="1">'1,5KW'!$A$1:$I$50</definedName>
    <definedName name="_xlnm.Print_Area" localSheetId="9">'20KW 3P'!$A$1:$I$51</definedName>
    <definedName name="_xlnm.Print_Area" localSheetId="3">'3KW'!$A$1:$I$50</definedName>
    <definedName name="_xlnm.Print_Area" localSheetId="5">'5KW'!$A$1:$I$50</definedName>
  </definedNames>
  <calcPr calcId="144525"/>
</workbook>
</file>

<file path=xl/calcChain.xml><?xml version="1.0" encoding="utf-8"?>
<calcChain xmlns="http://schemas.openxmlformats.org/spreadsheetml/2006/main">
  <c r="G13" i="7" l="1"/>
  <c r="G13" i="4"/>
  <c r="G13" i="3"/>
  <c r="G13" i="2"/>
  <c r="G13" i="5"/>
  <c r="G13" i="1"/>
  <c r="G13" i="8"/>
  <c r="G13" i="11"/>
  <c r="G13" i="14"/>
  <c r="G13" i="15"/>
  <c r="G13" i="12"/>
  <c r="H21" i="12" l="1"/>
  <c r="I21" i="12" s="1"/>
  <c r="H18" i="12"/>
  <c r="I18" i="12" s="1"/>
  <c r="I17" i="12"/>
  <c r="H16" i="12"/>
  <c r="I16" i="12" s="1"/>
  <c r="H17" i="2" l="1"/>
  <c r="I17" i="2" s="1"/>
  <c r="H20" i="2"/>
  <c r="I20" i="2" s="1"/>
  <c r="H17" i="7" l="1"/>
  <c r="H17" i="4"/>
  <c r="H17" i="3"/>
  <c r="I17" i="3" s="1"/>
  <c r="H17" i="5"/>
  <c r="H17" i="1"/>
  <c r="H17" i="8"/>
  <c r="H17" i="11"/>
  <c r="H18" i="14"/>
  <c r="I17" i="1" l="1"/>
  <c r="H20" i="1"/>
  <c r="I20" i="1" s="1"/>
  <c r="H16" i="14" l="1"/>
  <c r="H20" i="3" l="1"/>
  <c r="I20" i="3" s="1"/>
  <c r="H16" i="3"/>
  <c r="I16" i="3" s="1"/>
  <c r="I15" i="3"/>
  <c r="H12" i="12"/>
  <c r="I12" i="12" s="1"/>
  <c r="H20" i="12" l="1"/>
  <c r="I20" i="12" s="1"/>
  <c r="H19" i="12"/>
  <c r="I19" i="12" s="1"/>
  <c r="H16" i="2"/>
  <c r="G17" i="15" l="1"/>
  <c r="I17" i="15" s="1"/>
  <c r="G16" i="15"/>
  <c r="G15" i="15"/>
  <c r="H21" i="14"/>
  <c r="I21" i="14" s="1"/>
  <c r="I18" i="14"/>
  <c r="I17" i="14"/>
  <c r="H18" i="15" l="1"/>
  <c r="I18" i="15" s="1"/>
  <c r="H21" i="15"/>
  <c r="I21" i="15" s="1"/>
  <c r="I16" i="15"/>
  <c r="H16" i="15"/>
  <c r="I15" i="15"/>
  <c r="I14" i="15"/>
  <c r="H12" i="15"/>
  <c r="I12" i="15" s="1"/>
  <c r="I2" i="15"/>
  <c r="I3" i="15" s="1"/>
  <c r="I16" i="14"/>
  <c r="I15" i="14"/>
  <c r="I14" i="14"/>
  <c r="H20" i="14"/>
  <c r="H12" i="14"/>
  <c r="I12" i="14" s="1"/>
  <c r="I2" i="14"/>
  <c r="I3" i="14" s="1"/>
  <c r="I15" i="12"/>
  <c r="I14" i="12"/>
  <c r="I2" i="12"/>
  <c r="I3" i="12" s="1"/>
  <c r="H20" i="11"/>
  <c r="I20" i="11" s="1"/>
  <c r="H18" i="11"/>
  <c r="I18" i="11" s="1"/>
  <c r="I17" i="11"/>
  <c r="H16" i="11"/>
  <c r="I16" i="11" s="1"/>
  <c r="I15" i="11"/>
  <c r="I14" i="11"/>
  <c r="H19" i="11"/>
  <c r="I19" i="11" s="1"/>
  <c r="H12" i="11"/>
  <c r="I12" i="11" s="1"/>
  <c r="I2" i="11"/>
  <c r="I3" i="11" s="1"/>
  <c r="H16" i="8"/>
  <c r="I16" i="8" s="1"/>
  <c r="H20" i="8"/>
  <c r="I20" i="8" s="1"/>
  <c r="I17" i="8"/>
  <c r="I15" i="8"/>
  <c r="I14" i="8"/>
  <c r="H18" i="8"/>
  <c r="I18" i="8" s="1"/>
  <c r="H12" i="8"/>
  <c r="I12" i="8" s="1"/>
  <c r="I2" i="8"/>
  <c r="I3" i="8" s="1"/>
  <c r="H16" i="5"/>
  <c r="H20" i="5"/>
  <c r="I20" i="5" s="1"/>
  <c r="H20" i="4"/>
  <c r="I20" i="4" s="1"/>
  <c r="H20" i="7"/>
  <c r="H16" i="1"/>
  <c r="I20" i="14" l="1"/>
  <c r="H19" i="14"/>
  <c r="I19" i="14" s="1"/>
  <c r="H20" i="15"/>
  <c r="I20" i="15" s="1"/>
  <c r="H19" i="15"/>
  <c r="I19" i="15" s="1"/>
  <c r="H22" i="12"/>
  <c r="H21" i="11"/>
  <c r="H19" i="8"/>
  <c r="I19" i="8" s="1"/>
  <c r="H21" i="8" s="1"/>
  <c r="H22" i="14" l="1"/>
  <c r="H23" i="14" s="1"/>
  <c r="H24" i="14" s="1"/>
  <c r="H22" i="15"/>
  <c r="H23" i="15" s="1"/>
  <c r="H24" i="15" s="1"/>
  <c r="H23" i="12"/>
  <c r="H24" i="12" s="1"/>
  <c r="H22" i="11"/>
  <c r="H23" i="11" s="1"/>
  <c r="H22" i="8"/>
  <c r="H23" i="8" s="1"/>
  <c r="H12" i="1" l="1"/>
  <c r="H12" i="5"/>
  <c r="H12" i="2"/>
  <c r="H12" i="3"/>
  <c r="H12" i="4"/>
  <c r="H12" i="7"/>
  <c r="H19" i="7" l="1"/>
  <c r="H18" i="7"/>
  <c r="H19" i="3"/>
  <c r="I19" i="3" s="1"/>
  <c r="H18" i="3"/>
  <c r="I18" i="3" s="1"/>
  <c r="H18" i="5"/>
  <c r="I18" i="5" s="1"/>
  <c r="H19" i="5"/>
  <c r="I19" i="5" s="1"/>
  <c r="H18" i="4"/>
  <c r="I18" i="4" s="1"/>
  <c r="H19" i="4"/>
  <c r="I19" i="4" s="1"/>
  <c r="H18" i="2"/>
  <c r="I18" i="2" s="1"/>
  <c r="H19" i="2"/>
  <c r="I19" i="2" s="1"/>
  <c r="H19" i="1"/>
  <c r="I19" i="1" s="1"/>
  <c r="H18" i="1"/>
  <c r="I18" i="1" s="1"/>
  <c r="I14" i="2"/>
  <c r="I16" i="2"/>
  <c r="I15" i="2"/>
  <c r="I12" i="2"/>
  <c r="H21" i="2" l="1"/>
  <c r="H22" i="2" s="1"/>
  <c r="H16" i="7"/>
  <c r="H16" i="4"/>
  <c r="I14" i="7" l="1"/>
  <c r="I20" i="7"/>
  <c r="I19" i="7"/>
  <c r="I18" i="7"/>
  <c r="I17" i="7"/>
  <c r="I16" i="7"/>
  <c r="I15" i="7"/>
  <c r="I12" i="7"/>
  <c r="I2" i="7"/>
  <c r="I3" i="7" s="1"/>
  <c r="I14" i="4"/>
  <c r="I14" i="5"/>
  <c r="I17" i="5"/>
  <c r="I16" i="5"/>
  <c r="I15" i="5"/>
  <c r="I12" i="5"/>
  <c r="I2" i="5"/>
  <c r="I3" i="5" s="1"/>
  <c r="I17" i="4"/>
  <c r="I16" i="4"/>
  <c r="I15" i="4"/>
  <c r="I12" i="4"/>
  <c r="I2" i="4"/>
  <c r="I3" i="4" s="1"/>
  <c r="I14" i="3"/>
  <c r="I12" i="3"/>
  <c r="I2" i="3"/>
  <c r="I3" i="3" s="1"/>
  <c r="I2" i="2"/>
  <c r="I3" i="2" s="1"/>
  <c r="H21" i="7" l="1"/>
  <c r="H22" i="7" s="1"/>
  <c r="H23" i="7" s="1"/>
  <c r="H21" i="5"/>
  <c r="H21" i="4"/>
  <c r="H22" i="4" s="1"/>
  <c r="H21" i="3"/>
  <c r="H23" i="2"/>
  <c r="H22" i="5" l="1"/>
  <c r="H23" i="5" s="1"/>
  <c r="H23" i="4"/>
  <c r="H22" i="3"/>
  <c r="H23" i="3" s="1"/>
  <c r="I12" i="1" l="1"/>
  <c r="I15" i="1" l="1"/>
  <c r="I16" i="1"/>
  <c r="I14" i="1"/>
  <c r="I2" i="1" l="1"/>
  <c r="I3" i="1" s="1"/>
  <c r="H21" i="1" l="1"/>
  <c r="H22" i="1" s="1"/>
  <c r="H23" i="1" s="1"/>
</calcChain>
</file>

<file path=xl/sharedStrings.xml><?xml version="1.0" encoding="utf-8"?>
<sst xmlns="http://schemas.openxmlformats.org/spreadsheetml/2006/main" count="637" uniqueCount="102">
  <si>
    <t>Báo giá số :</t>
  </si>
  <si>
    <t>GT-030216</t>
  </si>
  <si>
    <t>Lập ngày :</t>
  </si>
  <si>
    <t>Có hiệu lực đến :</t>
  </si>
  <si>
    <t>Thông tin khách hàng</t>
  </si>
  <si>
    <t>Mô tả hệ thống / dự án</t>
  </si>
  <si>
    <t>Công ty</t>
  </si>
  <si>
    <t xml:space="preserve">Địa chỉ   </t>
  </si>
  <si>
    <t xml:space="preserve">Email </t>
  </si>
  <si>
    <t>Điện thoại</t>
  </si>
  <si>
    <t>Đơn vị : VND</t>
  </si>
  <si>
    <t>STT</t>
  </si>
  <si>
    <t>Hạng mục</t>
  </si>
  <si>
    <t>Model</t>
  </si>
  <si>
    <t>Hiệu</t>
  </si>
  <si>
    <t>Số lượng</t>
  </si>
  <si>
    <t>Đơn giá</t>
  </si>
  <si>
    <t>Thành tiền</t>
  </si>
  <si>
    <t>INVT</t>
  </si>
  <si>
    <t>Watt</t>
  </si>
  <si>
    <t>Tổng tiền</t>
  </si>
  <si>
    <t>VAT 10%</t>
  </si>
  <si>
    <t>TỔNG SAU THUẾ</t>
  </si>
  <si>
    <t>Tính năng sản phẩm</t>
  </si>
  <si>
    <t>Điều khoản bảo hành</t>
  </si>
  <si>
    <t>Điều kiện giao hàng</t>
  </si>
  <si>
    <t>BÁO GIÁ HỆ THỐNG ĐIỆN MẶT TRỜI HÒA LƯỚI CHO NHÀ TƯ NHÂN</t>
  </si>
  <si>
    <t>Chi phí vận chuyển</t>
  </si>
  <si>
    <t xml:space="preserve">Tên KH         </t>
  </si>
  <si>
    <t>Hensel- Shchneder</t>
  </si>
  <si>
    <t>Bộ inverter hòa lưới NLMT 5kW</t>
  </si>
  <si>
    <t>MG5KTL</t>
  </si>
  <si>
    <t>MG3KTL</t>
  </si>
  <si>
    <t>Bộ inverter hòa lưới NLMT 3kW</t>
  </si>
  <si>
    <t>Thi công lắp đặt</t>
  </si>
  <si>
    <t>WiFi200</t>
  </si>
  <si>
    <t>MG1KTL</t>
  </si>
  <si>
    <t>MG1K5TL</t>
  </si>
  <si>
    <t>MG2KTL</t>
  </si>
  <si>
    <t>MG4KTL</t>
  </si>
  <si>
    <t>Bộ inverter hòa lưới NLMT 1,5kW</t>
  </si>
  <si>
    <t>Bộ inverter hòa lưới NLMT 2kW</t>
  </si>
  <si>
    <t>Bộ inverter hòa lưới NLMT 4kW</t>
  </si>
  <si>
    <t>Bộ inverter hòa lưới NLMT 1kW</t>
  </si>
  <si>
    <t>Đồng hồ, CB cắt nguồn AC</t>
  </si>
  <si>
    <t>BÁO GIÁ HỆ THỐNG ĐIỆN MẶT TRỜI HÒA LƯỚI</t>
  </si>
  <si>
    <t>Tủ điện chứa CB cắt nguồn AC</t>
  </si>
  <si>
    <r>
      <rPr>
        <b/>
        <sz val="11"/>
        <color theme="3" tint="-0.249977111117893"/>
        <rFont val="Calibri"/>
        <family val="2"/>
        <scheme val="minor"/>
      </rPr>
      <t>Tấm pin mặt trời Canadian Solar</t>
    </r>
    <r>
      <rPr>
        <sz val="11"/>
        <color theme="3" tint="-0.249977111117893"/>
        <rFont val="Calibri"/>
        <family val="2"/>
        <scheme val="minor"/>
      </rPr>
      <t xml:space="preserve"> được sản xuất bằng dây chuyền hiện đại khép kín, đạt đầy đủ các chứng chỉ trên thị trường Châu Âu và Bắc Mỹ như Tuv Sud, IEC, CE, UL. Thương hiệu đến từ Canada nằm trong top 5 nhà sản xuất pin NLMT trên toàn cầu.
Hiệu suất 16,5% cho module. Khung nhôm mạ anod chống muối hóa và oxy hóa đến hơn 20 năm, mặt kính cường lực chịu tải đến 5400 Pa với tính năng chống phản xạ ánh sáng và giảm bám bụi.
</t>
    </r>
    <r>
      <rPr>
        <b/>
        <sz val="11"/>
        <color theme="3" tint="-0.249977111117893"/>
        <rFont val="Calibri"/>
        <family val="2"/>
        <scheme val="minor"/>
      </rPr>
      <t>Bộ hòa lưới iMars</t>
    </r>
    <r>
      <rPr>
        <sz val="11"/>
        <color theme="3" tint="-0.249977111117893"/>
        <rFont val="Calibri"/>
        <family val="2"/>
        <scheme val="minor"/>
      </rPr>
      <t xml:space="preserve"> được sản xuất từ thương hiệu INVT danh tiếng, với hiệu suất vận hành &gt;98%, kiểu dáng đẹp, vỏ ngoài bằng hợp kim cao cấp tiêu chuẩn bảo vệ IP65 có thể lắp đặt ngoài trời.</t>
    </r>
    <r>
      <rPr>
        <b/>
        <sz val="11"/>
        <color theme="3" tint="-0.249977111117893"/>
        <rFont val="Calibri"/>
        <family val="2"/>
        <scheme val="minor"/>
      </rPr>
      <t/>
    </r>
  </si>
  <si>
    <r>
      <rPr>
        <b/>
        <sz val="11"/>
        <color theme="3" tint="-0.249977111117893"/>
        <rFont val="Calibri"/>
        <family val="2"/>
        <scheme val="minor"/>
      </rPr>
      <t>Tấm pin mặt trời Canadian Solar:</t>
    </r>
    <r>
      <rPr>
        <sz val="11"/>
        <color theme="3" tint="-0.249977111117893"/>
        <rFont val="Calibri"/>
        <family val="2"/>
        <scheme val="minor"/>
      </rPr>
      <t xml:space="preserve"> Bảo hành sản phẩm 10 năm, bảo hành 12 năm cho hiệu suất &gt; 90% và bảo hành 25 năm cho hiệu suất &gt; 80% (kể từ ngày giao hàng).
</t>
    </r>
    <r>
      <rPr>
        <b/>
        <sz val="11"/>
        <color theme="3" tint="-0.249977111117893"/>
        <rFont val="Calibri"/>
        <family val="2"/>
        <scheme val="minor"/>
      </rPr>
      <t>Bộ hòa lưới iMars - INVT:</t>
    </r>
    <r>
      <rPr>
        <sz val="11"/>
        <color theme="3" tint="-0.249977111117893"/>
        <rFont val="Calibri"/>
        <family val="2"/>
        <scheme val="minor"/>
      </rPr>
      <t xml:space="preserve"> Bảo hành 5 năm kể từ ngày giao hàng.
</t>
    </r>
    <r>
      <rPr>
        <b/>
        <sz val="11"/>
        <color theme="3" tint="-0.249977111117893"/>
        <rFont val="Calibri"/>
        <family val="2"/>
        <scheme val="minor"/>
      </rPr>
      <t>Thiết bị giám sát:</t>
    </r>
    <r>
      <rPr>
        <sz val="11"/>
        <color theme="3" tint="-0.249977111117893"/>
        <rFont val="Calibri"/>
        <family val="2"/>
        <scheme val="minor"/>
      </rPr>
      <t xml:space="preserve"> Bảo hành 12 tháng kể từ ngày giao hàng.</t>
    </r>
  </si>
  <si>
    <t>Điều kiện thanh toán</t>
  </si>
  <si>
    <r>
      <t xml:space="preserve">Địa điểm giao hàng: </t>
    </r>
    <r>
      <rPr>
        <sz val="11"/>
        <color theme="3" tint="-0.249977111117893"/>
        <rFont val="Calibri"/>
        <family val="2"/>
        <scheme val="minor"/>
      </rPr>
      <t>Tại khu vực thi công</t>
    </r>
    <r>
      <rPr>
        <b/>
        <sz val="11"/>
        <color theme="3" tint="-0.249977111117893"/>
        <rFont val="Calibri"/>
        <family val="2"/>
        <scheme val="minor"/>
      </rPr>
      <t xml:space="preserve">
Thời gian giao hàng: </t>
    </r>
    <r>
      <rPr>
        <sz val="11"/>
        <color theme="3" tint="-0.249977111117893"/>
        <rFont val="Calibri"/>
        <family val="2"/>
        <scheme val="minor"/>
      </rPr>
      <t>2 Tuần kề từ ngày đặt cọc</t>
    </r>
  </si>
  <si>
    <t>Thiết bị ngoại vi</t>
  </si>
  <si>
    <t>Khung giàn đỡ tấm pin NLMT</t>
  </si>
  <si>
    <t>BG6KTR</t>
  </si>
  <si>
    <t>Bộ inverter hòa lưới NLMT 6kW 3 pha</t>
  </si>
  <si>
    <t>BG8KTR</t>
  </si>
  <si>
    <t>Bộ inverter hòa lưới NLMT 8kW 3 pha</t>
  </si>
  <si>
    <t>BG10KTR</t>
  </si>
  <si>
    <t>Bộ inverter hòa lưới NLMT 10kW 3 pha</t>
  </si>
  <si>
    <t>BG20KTR</t>
  </si>
  <si>
    <t>Bộ inverter hòa lưới NLMT 20kW 3 pha</t>
  </si>
  <si>
    <t>BG30KTR</t>
  </si>
  <si>
    <t>Bộ inverter hòa lưới NLMT 30kW 3 pha</t>
  </si>
  <si>
    <t>Citel</t>
  </si>
  <si>
    <t>**</t>
  </si>
  <si>
    <t>theo điều kiện thực tế</t>
  </si>
  <si>
    <t>*</t>
  </si>
  <si>
    <r>
      <rPr>
        <b/>
        <u/>
        <sz val="11"/>
        <color rgb="FF000000"/>
        <rFont val="Calibri"/>
        <family val="2"/>
        <scheme val="minor"/>
      </rPr>
      <t>Ghi chú:</t>
    </r>
    <r>
      <rPr>
        <u/>
        <sz val="11"/>
        <color rgb="FF000000"/>
        <rFont val="Calibri"/>
        <family val="2"/>
        <scheme val="minor"/>
      </rPr>
      <t xml:space="preserve"> 
</t>
    </r>
    <r>
      <rPr>
        <sz val="11"/>
        <color rgb="FF000000"/>
        <rFont val="Calibri"/>
        <family val="2"/>
        <scheme val="minor"/>
      </rPr>
      <t>*  Thiết bị ngoại vi gồm dây cáp DC solar chuyên dụng, cáp AC, cáp PE, ống bảo vệ cáp solar (HDPE), công tơ đếm điện  và tùy thuộc mặt bằng thi công
**Khung giàn đỡ bằng chất liệu thép tráng kẽm + bu lông, ốc inox chống gỉ, chịu được môi trường oxy hóa cao, chịu tải lên đến 5400 Pa và tùy thuộc mặt bằng thi công</t>
    </r>
  </si>
  <si>
    <r>
      <t xml:space="preserve">Địa điểm giao hàng: </t>
    </r>
    <r>
      <rPr>
        <sz val="11"/>
        <color theme="3" tint="-0.249977111117893"/>
        <rFont val="Calibri"/>
        <family val="2"/>
        <scheme val="minor"/>
      </rPr>
      <t>Tại khu vực thi công</t>
    </r>
    <r>
      <rPr>
        <b/>
        <sz val="11"/>
        <color theme="3" tint="-0.249977111117893"/>
        <rFont val="Calibri"/>
        <family val="2"/>
        <scheme val="minor"/>
      </rPr>
      <t xml:space="preserve">
Thời gian giao hàng: </t>
    </r>
    <r>
      <rPr>
        <sz val="11"/>
        <color theme="3" tint="-0.249977111117893"/>
        <rFont val="Calibri"/>
        <family val="2"/>
        <scheme val="minor"/>
      </rPr>
      <t>3 Tuần kề từ ngày đặt cọc</t>
    </r>
  </si>
  <si>
    <r>
      <rPr>
        <b/>
        <sz val="11"/>
        <color theme="3" tint="-0.249977111117893"/>
        <rFont val="Calibri"/>
        <family val="2"/>
        <scheme val="minor"/>
      </rPr>
      <t>Tấm pin mặt trời Canadian Solar:</t>
    </r>
    <r>
      <rPr>
        <sz val="11"/>
        <color theme="3" tint="-0.249977111117893"/>
        <rFont val="Calibri"/>
        <family val="2"/>
        <scheme val="minor"/>
      </rPr>
      <t xml:space="preserve"> Bảo hành sản phẩm 10 năm, bảo hành 12 năm cho hiệu suất &gt; 90% và bảo hành 25 năm cho hiệu suất &gt; 80% (kể từ ngày giao hàng).
</t>
    </r>
    <r>
      <rPr>
        <b/>
        <sz val="11"/>
        <color theme="3" tint="-0.249977111117893"/>
        <rFont val="Calibri"/>
        <family val="2"/>
        <scheme val="minor"/>
      </rPr>
      <t>Bộ hòa lưới iMars - INVT:</t>
    </r>
    <r>
      <rPr>
        <sz val="11"/>
        <color theme="3" tint="-0.249977111117893"/>
        <rFont val="Calibri"/>
        <family val="2"/>
        <scheme val="minor"/>
      </rPr>
      <t xml:space="preserve"> Bảo hành 5 năm kể từ ngày giao hàng.
</t>
    </r>
    <r>
      <rPr>
        <b/>
        <sz val="11"/>
        <color theme="3" tint="-0.249977111117893"/>
        <rFont val="Calibri"/>
        <family val="2"/>
        <scheme val="minor"/>
      </rPr>
      <t>Thiết bị giám sát:</t>
    </r>
    <r>
      <rPr>
        <sz val="11"/>
        <color theme="3" tint="-0.249977111117893"/>
        <rFont val="Calibri"/>
        <family val="2"/>
        <scheme val="minor"/>
      </rPr>
      <t xml:space="preserve"> Bảo hành 2 năm kể từ ngày giao hàng.</t>
    </r>
  </si>
  <si>
    <r>
      <rPr>
        <b/>
        <sz val="11"/>
        <color theme="3" tint="-0.249977111117893"/>
        <rFont val="Calibri"/>
        <family val="2"/>
        <scheme val="minor"/>
      </rPr>
      <t>Tấm pin mặt trời Canadian Solar:</t>
    </r>
    <r>
      <rPr>
        <sz val="11"/>
        <color theme="3" tint="-0.249977111117893"/>
        <rFont val="Calibri"/>
        <family val="2"/>
        <scheme val="minor"/>
      </rPr>
      <t xml:space="preserve"> Bảo hành sản phẩm 10 năm, bảo hành 12 năm cho hiệu suất &gt; 90% và bảo hành 25 năm cho hiệu suất &gt; 80% (kể từ ngày giao hàng).
</t>
    </r>
    <r>
      <rPr>
        <b/>
        <sz val="11"/>
        <color theme="3" tint="-0.249977111117893"/>
        <rFont val="Calibri"/>
        <family val="2"/>
        <scheme val="minor"/>
      </rPr>
      <t>Bộ hòa lưới iMars - INVT:</t>
    </r>
    <r>
      <rPr>
        <sz val="11"/>
        <color theme="3" tint="-0.249977111117893"/>
        <rFont val="Calibri"/>
        <family val="2"/>
        <scheme val="minor"/>
      </rPr>
      <t xml:space="preserve"> Bảo hành 5 năm kể từ ngày giao hàng.
</t>
    </r>
    <r>
      <rPr>
        <b/>
        <sz val="11"/>
        <color theme="3" tint="-0.249977111117893"/>
        <rFont val="Calibri"/>
        <family val="2"/>
        <scheme val="minor"/>
      </rPr>
      <t>Thiết bị giám sát:</t>
    </r>
    <r>
      <rPr>
        <sz val="11"/>
        <color theme="3" tint="-0.249977111117893"/>
        <rFont val="Calibri"/>
        <family val="2"/>
        <scheme val="minor"/>
      </rPr>
      <t xml:space="preserve"> Bảo hành 2 năm</t>
    </r>
  </si>
  <si>
    <t>Thiết bị giám sát cho bộ hòa lưới</t>
  </si>
  <si>
    <t>Bộ chống sét lan truyền DC</t>
  </si>
  <si>
    <t xml:space="preserve">Bộ chống sét lan truyền DC </t>
  </si>
  <si>
    <t xml:space="preserve"> thao.automation@gmail.com</t>
  </si>
  <si>
    <t xml:space="preserve">0906755011 </t>
  </si>
  <si>
    <t>thao.automation@gmail.com</t>
  </si>
  <si>
    <t>Biên Hòa</t>
  </si>
  <si>
    <t>Thiết bị giám sát, truyền thông</t>
  </si>
  <si>
    <r>
      <rPr>
        <b/>
        <u/>
        <sz val="11"/>
        <color rgb="FF000000"/>
        <rFont val="Calibri"/>
        <family val="2"/>
        <scheme val="minor"/>
      </rPr>
      <t>Ghi chú:</t>
    </r>
    <r>
      <rPr>
        <u/>
        <sz val="11"/>
        <color rgb="FF000000"/>
        <rFont val="Calibri"/>
        <family val="2"/>
        <scheme val="minor"/>
      </rPr>
      <t xml:space="preserve"> 
</t>
    </r>
    <r>
      <rPr>
        <sz val="11"/>
        <color rgb="FF000000"/>
        <rFont val="Calibri"/>
        <family val="2"/>
        <scheme val="minor"/>
      </rPr>
      <t xml:space="preserve">*  Thiết bị ngoại vi gồm dây cáp DC solar chuyên dụng, cáp AC, cáp PE, ống bảo vệ cáp solar (HDPE), công tơ đếm điện  và tùy thuộc mặt bằng thi công
</t>
    </r>
  </si>
  <si>
    <r>
      <rPr>
        <b/>
        <sz val="11"/>
        <color theme="3" tint="-0.249977111117893"/>
        <rFont val="Calibri"/>
        <family val="2"/>
        <scheme val="minor"/>
      </rPr>
      <t>Tấm pin mặt trời Canadian Solar:</t>
    </r>
    <r>
      <rPr>
        <sz val="11"/>
        <color theme="3" tint="-0.249977111117893"/>
        <rFont val="Calibri"/>
        <family val="2"/>
        <scheme val="minor"/>
      </rPr>
      <t xml:space="preserve"> Bảo hành sản phẩm 10 năm, bảo hành 12 năm cho hiệu suất &gt; 90% và bảo hành 25 năm cho hiệu suất &gt; 80% (kể từ ngày giao hàng).
</t>
    </r>
    <r>
      <rPr>
        <b/>
        <sz val="11"/>
        <color theme="3" tint="-0.249977111117893"/>
        <rFont val="Calibri"/>
        <family val="2"/>
        <scheme val="minor"/>
      </rPr>
      <t>Bộ hòa lưới iMars - INVT:</t>
    </r>
    <r>
      <rPr>
        <sz val="11"/>
        <color theme="3" tint="-0.249977111117893"/>
        <rFont val="Calibri"/>
        <family val="2"/>
        <scheme val="minor"/>
      </rPr>
      <t xml:space="preserve"> Bảo hành 5 năm kể từ ngày giao hàng.
</t>
    </r>
    <r>
      <rPr>
        <b/>
        <sz val="11"/>
        <color theme="3" tint="-0.249977111117893"/>
        <rFont val="Calibri"/>
        <family val="2"/>
        <scheme val="minor"/>
      </rPr>
      <t>Thiết bị giám sát:</t>
    </r>
    <r>
      <rPr>
        <sz val="11"/>
        <color theme="3" tint="-0.249977111117893"/>
        <rFont val="Calibri"/>
        <family val="2"/>
        <scheme val="minor"/>
      </rPr>
      <t xml:space="preserve"> Bảo hành 12 tháng kể từ ngày giao hàng. 
Khung nhôm bảo hành 10 năm</t>
    </r>
  </si>
  <si>
    <t>Anh Hải</t>
  </si>
  <si>
    <r>
      <t>Quý khách xin vui lòng thanh toán 5</t>
    </r>
    <r>
      <rPr>
        <b/>
        <sz val="11"/>
        <color theme="3" tint="-0.249977111117893"/>
        <rFont val="Calibri"/>
        <family val="2"/>
        <scheme val="minor"/>
      </rPr>
      <t>0%</t>
    </r>
    <r>
      <rPr>
        <sz val="11"/>
        <color theme="3" tint="-0.249977111117893"/>
        <rFont val="Calibri"/>
        <family val="2"/>
        <scheme val="minor"/>
      </rPr>
      <t xml:space="preserve"> khi ký hợp đồng, thanh toán tiếp 5</t>
    </r>
    <r>
      <rPr>
        <b/>
        <sz val="11"/>
        <color theme="3" tint="-0.249977111117893"/>
        <rFont val="Calibri"/>
        <family val="2"/>
        <scheme val="minor"/>
      </rPr>
      <t>0%</t>
    </r>
    <r>
      <rPr>
        <sz val="11"/>
        <color theme="3" tint="-0.249977111117893"/>
        <rFont val="Calibri"/>
        <family val="2"/>
        <scheme val="minor"/>
      </rPr>
      <t xml:space="preserve"> sau 5 ngày nghiệm thu lắp đặt hệ thống.</t>
    </r>
  </si>
  <si>
    <t>Chúng tôi xin trân trọng cảm ơn quý khách đã tin tưởng và quan tâm đến giải pháp  !</t>
  </si>
  <si>
    <r>
      <t xml:space="preserve">Địa điểm giao hàng: </t>
    </r>
    <r>
      <rPr>
        <sz val="11"/>
        <color theme="3" tint="-0.249977111117893"/>
        <rFont val="Calibri"/>
        <family val="2"/>
        <scheme val="minor"/>
      </rPr>
      <t>Tại khu vực thi công</t>
    </r>
    <r>
      <rPr>
        <b/>
        <sz val="11"/>
        <color theme="3" tint="-0.249977111117893"/>
        <rFont val="Calibri"/>
        <family val="2"/>
        <scheme val="minor"/>
      </rPr>
      <t xml:space="preserve">
Thời gian giao hàng: </t>
    </r>
    <r>
      <rPr>
        <sz val="11"/>
        <color theme="3" tint="-0.249977111117893"/>
        <rFont val="Calibri"/>
        <family val="2"/>
        <scheme val="minor"/>
      </rPr>
      <t xml:space="preserve"> hàng có sẵn tại</t>
    </r>
  </si>
  <si>
    <r>
      <t xml:space="preserve">Địa điểm giao hàng: </t>
    </r>
    <r>
      <rPr>
        <sz val="11"/>
        <color theme="3" tint="-0.249977111117893"/>
        <rFont val="Calibri"/>
        <family val="2"/>
        <scheme val="minor"/>
      </rPr>
      <t>Tại khu vực thi công</t>
    </r>
    <r>
      <rPr>
        <b/>
        <sz val="11"/>
        <color theme="3" tint="-0.249977111117893"/>
        <rFont val="Calibri"/>
        <family val="2"/>
        <scheme val="minor"/>
      </rPr>
      <t xml:space="preserve">
Thời gian giao hàng: </t>
    </r>
  </si>
  <si>
    <r>
      <t xml:space="preserve">Địa điểm giao hàng: </t>
    </r>
    <r>
      <rPr>
        <sz val="11"/>
        <color theme="3" tint="-0.249977111117893"/>
        <rFont val="Calibri"/>
        <family val="2"/>
        <scheme val="minor"/>
      </rPr>
      <t>Tại khu vực thi công</t>
    </r>
    <r>
      <rPr>
        <b/>
        <sz val="11"/>
        <color theme="3" tint="-0.249977111117893"/>
        <rFont val="Calibri"/>
        <family val="2"/>
        <scheme val="minor"/>
      </rPr>
      <t xml:space="preserve">
Thời gian giao hàng: </t>
    </r>
    <r>
      <rPr>
        <sz val="11"/>
        <color theme="3" tint="-0.249977111117893"/>
        <rFont val="Calibri"/>
        <family val="2"/>
        <scheme val="minor"/>
      </rPr>
      <t xml:space="preserve"> hàng có sẵn </t>
    </r>
  </si>
  <si>
    <t>QCell Solar 350Wp theo watt</t>
  </si>
  <si>
    <t>QCell Solar 350Wp</t>
  </si>
  <si>
    <t>HANWHA QCELLS</t>
  </si>
  <si>
    <t>Tấm pin năng lượng mặt trời 350W</t>
  </si>
  <si>
    <t xml:space="preserve">  Công suất tối đa:   1,4kWp 
  Cầu hình hệ thống: 1,4KW pin mặt trời + 1 bộ hòa lưới
  Ứng dụng: nhà tư nhân dùng điện 1 pha 220V</t>
  </si>
  <si>
    <t xml:space="preserve">  Công suất tối đa:   1,05kWp 
  Cầu hình hệ thống: 1,05KW pin mặt trời + 1 bộ hòa lưới
  Ứng dụng: nhà tư nhân dùng điện 1 pha 220V</t>
  </si>
  <si>
    <t xml:space="preserve">  Công suất tối đa:   2,1kWp 
  Cầu hình hệ thống: 2,1KW pin mặt trời + 1 bộ hòa lưới
  Ứng dụng: nhà tư nhân dùng điện 1 pha 220V</t>
  </si>
  <si>
    <t>Công suất tối đa:   3,15kWp 
Cấu hình hệ thống: 3,15KW pin mặt trời + 1 bộ hòa lưới
Ứng dụng:  nhà tư nhân dùng điện 1 pha 220V</t>
  </si>
  <si>
    <t xml:space="preserve">  Công suất tối đa:   4,2kWp 
  Cầu hình hệ thống: 4,2KW pin mặt trời + 1 bộ hòa lưới
  Ứng dụng: nhà tư nhân dùng điện 1 pha 220V</t>
  </si>
  <si>
    <t xml:space="preserve">  Công suất tối đa:   5,6kWp 
  Cầu hình hệ thống: 5,6KW pin mặt trời + 1 bộ hòa lưới
  Ứng dụng:  nhà tư nhân dùng điện 1 pha 220V</t>
  </si>
  <si>
    <t xml:space="preserve">  Công suất tối đa:   6,3kWp 
  Cầu hình hệ thống: 6,3KW pin mặt trời + 1 bộ hòa lưới
  Ứng dụng: tòa nhà dùng điện 3 pha 380V</t>
  </si>
  <si>
    <t xml:space="preserve">  Công suất tối đa:   8,4kWp 
  Cầu hình hệ thống: 8,4KW pin mặt trời + 1 bộ hòa lưới
  Ứng dụng: nhà tư nhân</t>
  </si>
  <si>
    <t xml:space="preserve">  Công suất tối đa:   10,5kWp 
  Cầu hình hệ thống: 10,5KW pin mặt trời + 1 bộ hòa lưới
  Ứng dụng: nhà tư nhân</t>
  </si>
  <si>
    <t xml:space="preserve">  Công suất tối đa:   21kWp 
  Cầu hình hệ thống: 21 KW pin mặt trời + 1 bộ hòa lưới 20KW
  Ứng dụng: nhà tư nhân</t>
  </si>
  <si>
    <t xml:space="preserve">  Công suất tối đa:   31,5kWp 
  Cầu hình hệ thống: 31,5KW pin mặt trời + 1 bộ hòa lưới
  Ứng dụng: nhà tư nhân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</si>
</sst>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quot; &quot;#,##0&quot; &quot;;&quot; (&quot;#,##0&quot;)&quot;;&quot; -&quot;00&quot; &quot;;&quot; &quot;@&quot; &quot;"/>
    <numFmt numFmtId="166" formatCode="dd/mm/yyyy;@"/>
    <numFmt numFmtId="167" formatCode="&quot; &quot;#,##0.00&quot; &quot;;&quot; (&quot;#,##0.00&quot;)&quot;;&quot; -&quot;00&quot; &quot;;&quot; &quot;@&quot; &quot;"/>
    <numFmt numFmtId="168" formatCode="yyyy&quot;年&quot;m&quot;月&quot;d&quot;日&quot;;@"/>
  </numFmts>
  <fonts count="47">
    <font>
      <sz val="11"/>
      <color rgb="FF000000"/>
      <name val="Calibri"/>
      <family val="2"/>
    </font>
    <font>
      <sz val="11"/>
      <color theme="1"/>
      <name val="Calibri"/>
      <family val="2"/>
      <scheme val="minor"/>
    </font>
    <font>
      <sz val="11"/>
      <color theme="1"/>
      <name val="Calibri"/>
      <family val="2"/>
      <scheme val="minor"/>
    </font>
    <font>
      <sz val="11"/>
      <color rgb="FF000000"/>
      <name val="Calibri"/>
      <family val="2"/>
    </font>
    <font>
      <u/>
      <sz val="11"/>
      <color rgb="FF0000FF"/>
      <name val="Calibri"/>
      <family val="2"/>
    </font>
    <font>
      <sz val="10"/>
      <color rgb="FF000000"/>
      <name val="Arial"/>
      <family val="2"/>
    </font>
    <font>
      <sz val="12"/>
      <color rgb="FF000000"/>
      <name val="Calibri"/>
      <family val="2"/>
      <scheme val="minor"/>
    </font>
    <font>
      <b/>
      <sz val="12"/>
      <color rgb="FF16365C"/>
      <name val="Calibri"/>
      <family val="2"/>
      <scheme val="minor"/>
    </font>
    <font>
      <sz val="12"/>
      <color rgb="FF16365C"/>
      <name val="Calibri"/>
      <family val="2"/>
      <scheme val="minor"/>
    </font>
    <font>
      <sz val="11"/>
      <color rgb="FF000000"/>
      <name val="Calibri"/>
      <family val="2"/>
      <scheme val="minor"/>
    </font>
    <font>
      <u/>
      <sz val="11"/>
      <color rgb="FF0000FF"/>
      <name val="Calibri"/>
      <family val="2"/>
      <scheme val="minor"/>
    </font>
    <font>
      <i/>
      <u/>
      <sz val="12"/>
      <color rgb="FF16365C"/>
      <name val="Calibri"/>
      <family val="2"/>
      <scheme val="minor"/>
    </font>
    <font>
      <sz val="12"/>
      <color rgb="FF244062"/>
      <name val="Calibri"/>
      <family val="2"/>
      <scheme val="minor"/>
    </font>
    <font>
      <sz val="11"/>
      <color rgb="FF244062"/>
      <name val="Calibri"/>
      <family val="2"/>
      <scheme val="minor"/>
    </font>
    <font>
      <b/>
      <sz val="12"/>
      <color rgb="FF244062"/>
      <name val="Calibri"/>
      <family val="2"/>
      <scheme val="minor"/>
    </font>
    <font>
      <i/>
      <sz val="12"/>
      <color rgb="FF000000"/>
      <name val="Calibri"/>
      <family val="2"/>
      <scheme val="minor"/>
    </font>
    <font>
      <i/>
      <sz val="12"/>
      <color rgb="FF16365C"/>
      <name val="Calibri"/>
      <family val="2"/>
      <scheme val="minor"/>
    </font>
    <font>
      <sz val="12"/>
      <name val="Times New Roman"/>
      <family val="1"/>
    </font>
    <font>
      <b/>
      <sz val="11"/>
      <color theme="0"/>
      <name val="Calibri"/>
      <family val="2"/>
      <scheme val="minor"/>
    </font>
    <font>
      <sz val="11"/>
      <color theme="3" tint="-0.249977111117893"/>
      <name val="Calibri"/>
      <family val="2"/>
      <scheme val="minor"/>
    </font>
    <font>
      <b/>
      <sz val="11"/>
      <color theme="3" tint="-0.249977111117893"/>
      <name val="Calibri"/>
      <family val="2"/>
      <scheme val="minor"/>
    </font>
    <font>
      <b/>
      <u/>
      <sz val="11"/>
      <color rgb="FF000000"/>
      <name val="Calibri"/>
      <family val="2"/>
      <scheme val="minor"/>
    </font>
    <font>
      <u/>
      <sz val="11"/>
      <color rgb="FF000000"/>
      <name val="Calibri"/>
      <family val="2"/>
      <scheme val="minor"/>
    </font>
    <font>
      <b/>
      <sz val="12"/>
      <color theme="3" tint="-0.249977111117893"/>
      <name val="Calibri"/>
      <family val="2"/>
      <scheme val="minor"/>
    </font>
    <font>
      <b/>
      <sz val="12"/>
      <color theme="0"/>
      <name val="Calibri"/>
      <family val="2"/>
      <scheme val="minor"/>
    </font>
    <font>
      <sz val="12"/>
      <name val="宋体"/>
      <charset val="134"/>
    </font>
    <font>
      <sz val="11"/>
      <color indexed="8"/>
      <name val="宋体"/>
      <charset val="134"/>
    </font>
    <font>
      <sz val="11"/>
      <color indexed="9"/>
      <name val="宋体"/>
      <charset val="134"/>
    </font>
    <font>
      <sz val="10"/>
      <name val="Arial"/>
      <family val="2"/>
    </font>
    <font>
      <sz val="11"/>
      <color indexed="17"/>
      <name val="宋体"/>
      <charset val="134"/>
    </font>
    <font>
      <sz val="11"/>
      <color indexed="20"/>
      <name val="宋体"/>
      <charset val="134"/>
    </font>
    <font>
      <b/>
      <sz val="15"/>
      <color indexed="56"/>
      <name val="宋体"/>
      <charset val="134"/>
    </font>
    <font>
      <b/>
      <sz val="13"/>
      <color indexed="56"/>
      <name val="宋体"/>
      <charset val="134"/>
    </font>
    <font>
      <b/>
      <sz val="11"/>
      <color indexed="56"/>
      <name val="宋体"/>
      <charset val="134"/>
    </font>
    <font>
      <b/>
      <sz val="18"/>
      <color indexed="56"/>
      <name val="宋体"/>
      <charset val="134"/>
    </font>
    <font>
      <sz val="10"/>
      <name val="Helv"/>
      <family val="2"/>
    </font>
    <font>
      <b/>
      <sz val="11"/>
      <color indexed="9"/>
      <name val="宋体"/>
      <charset val="134"/>
    </font>
    <font>
      <b/>
      <sz val="11"/>
      <color indexed="8"/>
      <name val="宋体"/>
      <charset val="134"/>
    </font>
    <font>
      <i/>
      <sz val="11"/>
      <color indexed="23"/>
      <name val="宋体"/>
      <charset val="134"/>
    </font>
    <font>
      <sz val="11"/>
      <color indexed="10"/>
      <name val="宋体"/>
      <charset val="134"/>
    </font>
    <font>
      <b/>
      <sz val="11"/>
      <color indexed="52"/>
      <name val="宋体"/>
      <charset val="134"/>
    </font>
    <font>
      <sz val="11"/>
      <color indexed="62"/>
      <name val="宋体"/>
      <charset val="134"/>
    </font>
    <font>
      <b/>
      <sz val="11"/>
      <color indexed="63"/>
      <name val="宋体"/>
      <charset val="134"/>
    </font>
    <font>
      <sz val="11"/>
      <color indexed="60"/>
      <name val="宋体"/>
      <charset val="134"/>
    </font>
    <font>
      <sz val="11"/>
      <color indexed="52"/>
      <name val="宋体"/>
      <charset val="134"/>
    </font>
    <font>
      <sz val="11"/>
      <color rgb="FF000000"/>
      <name val="Times New Roman"/>
      <family val="1"/>
    </font>
    <font>
      <u/>
      <sz val="11"/>
      <color rgb="FF0000FF"/>
      <name val="Times New Roman"/>
      <family val="1"/>
    </font>
  </fonts>
  <fills count="25">
    <fill>
      <patternFill patternType="none"/>
    </fill>
    <fill>
      <patternFill patternType="gray125"/>
    </fill>
    <fill>
      <patternFill patternType="solid">
        <fgColor rgb="FF008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indexed="43"/>
      </patternFill>
    </fill>
  </fills>
  <borders count="36">
    <border>
      <left/>
      <right/>
      <top/>
      <bottom/>
      <diagonal/>
    </border>
    <border>
      <left style="thin">
        <color rgb="FFA6A6A6"/>
      </left>
      <right style="thin">
        <color rgb="FFA6A6A6"/>
      </right>
      <top style="thin">
        <color rgb="FFA6A6A6"/>
      </top>
      <bottom style="thin">
        <color rgb="FFA6A6A6"/>
      </bottom>
      <diagonal/>
    </border>
    <border>
      <left style="thin">
        <color rgb="FFA6A6A6"/>
      </left>
      <right/>
      <top style="thin">
        <color rgb="FFA6A6A6"/>
      </top>
      <bottom style="thin">
        <color rgb="FFA6A6A6"/>
      </bottom>
      <diagonal/>
    </border>
    <border>
      <left/>
      <right/>
      <top style="thin">
        <color rgb="FFA6A6A6"/>
      </top>
      <bottom style="thin">
        <color rgb="FFA6A6A6"/>
      </bottom>
      <diagonal/>
    </border>
    <border>
      <left/>
      <right style="thin">
        <color rgb="FFA6A6A6"/>
      </right>
      <top style="thin">
        <color rgb="FFA6A6A6"/>
      </top>
      <bottom style="thin">
        <color rgb="FFA6A6A6"/>
      </bottom>
      <diagonal/>
    </border>
    <border>
      <left/>
      <right style="thin">
        <color rgb="FFA6A6A6"/>
      </right>
      <top style="thin">
        <color rgb="FFA6A6A6"/>
      </top>
      <bottom/>
      <diagonal/>
    </border>
    <border>
      <left style="thin">
        <color rgb="FFA6A6A6"/>
      </left>
      <right/>
      <top/>
      <bottom/>
      <diagonal/>
    </border>
    <border>
      <left/>
      <right/>
      <top style="thin">
        <color rgb="FFA6A6A6"/>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A6A6A6"/>
      </left>
      <right/>
      <top style="thin">
        <color rgb="FFA6A6A6"/>
      </top>
      <bottom/>
      <diagonal/>
    </border>
    <border>
      <left style="thin">
        <color rgb="FFA6A6A6"/>
      </left>
      <right/>
      <top/>
      <bottom style="thin">
        <color rgb="FFA6A6A6"/>
      </bottom>
      <diagonal/>
    </border>
    <border>
      <left/>
      <right/>
      <top/>
      <bottom style="thin">
        <color rgb="FFA6A6A6"/>
      </bottom>
      <diagonal/>
    </border>
    <border>
      <left/>
      <right style="thin">
        <color rgb="FFA6A6A6"/>
      </right>
      <top/>
      <bottom style="thin">
        <color rgb="FFA6A6A6"/>
      </bottom>
      <diagonal/>
    </border>
    <border>
      <left/>
      <right style="thin">
        <color rgb="FFA6A6A6"/>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s>
  <cellStyleXfs count="1033">
    <xf numFmtId="0" fontId="0"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4" fillId="0" borderId="0" applyNumberFormat="0" applyFill="0" applyBorder="0" applyAlignment="0" applyProtection="0"/>
    <xf numFmtId="0" fontId="5" fillId="0" borderId="0" applyNumberFormat="0" applyBorder="0" applyProtection="0"/>
    <xf numFmtId="0" fontId="3" fillId="0" borderId="0" applyNumberFormat="0" applyFont="0" applyBorder="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1" fillId="0" borderId="0" applyFont="0" applyFill="0" applyBorder="0" applyAlignment="0" applyProtection="0"/>
    <xf numFmtId="0" fontId="25" fillId="0" borderId="0"/>
    <xf numFmtId="0" fontId="25" fillId="0" borderId="0"/>
    <xf numFmtId="0" fontId="17" fillId="0" borderId="0"/>
    <xf numFmtId="0" fontId="26" fillId="3" borderId="0" applyNumberFormat="0" applyBorder="0" applyAlignment="0" applyProtection="0">
      <alignment vertical="center"/>
    </xf>
    <xf numFmtId="0" fontId="26" fillId="4" borderId="0" applyNumberFormat="0" applyBorder="0" applyAlignment="0" applyProtection="0">
      <alignment vertical="center"/>
    </xf>
    <xf numFmtId="0" fontId="26" fillId="5" borderId="0" applyNumberFormat="0" applyBorder="0" applyAlignment="0" applyProtection="0">
      <alignment vertical="center"/>
    </xf>
    <xf numFmtId="0" fontId="26" fillId="6" borderId="0" applyNumberFormat="0" applyBorder="0" applyAlignment="0" applyProtection="0">
      <alignment vertical="center"/>
    </xf>
    <xf numFmtId="0" fontId="26" fillId="7" borderId="0" applyNumberFormat="0" applyBorder="0" applyAlignment="0" applyProtection="0">
      <alignment vertical="center"/>
    </xf>
    <xf numFmtId="0" fontId="26" fillId="8" borderId="0" applyNumberFormat="0" applyBorder="0" applyAlignment="0" applyProtection="0">
      <alignment vertical="center"/>
    </xf>
    <xf numFmtId="0" fontId="26" fillId="9" borderId="0" applyNumberFormat="0" applyBorder="0" applyAlignment="0" applyProtection="0">
      <alignment vertical="center"/>
    </xf>
    <xf numFmtId="0" fontId="26" fillId="10" borderId="0" applyNumberFormat="0" applyBorder="0" applyAlignment="0" applyProtection="0">
      <alignment vertical="center"/>
    </xf>
    <xf numFmtId="0" fontId="26" fillId="11" borderId="0" applyNumberFormat="0" applyBorder="0" applyAlignment="0" applyProtection="0">
      <alignment vertical="center"/>
    </xf>
    <xf numFmtId="0" fontId="26" fillId="6" borderId="0" applyNumberFormat="0" applyBorder="0" applyAlignment="0" applyProtection="0">
      <alignment vertical="center"/>
    </xf>
    <xf numFmtId="0" fontId="26" fillId="9" borderId="0" applyNumberFormat="0" applyBorder="0" applyAlignment="0" applyProtection="0">
      <alignment vertical="center"/>
    </xf>
    <xf numFmtId="0" fontId="26" fillId="12"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7" fillId="16" borderId="0" applyNumberFormat="0" applyBorder="0" applyAlignment="0" applyProtection="0">
      <alignment vertical="center"/>
    </xf>
    <xf numFmtId="0" fontId="25" fillId="0" borderId="0"/>
    <xf numFmtId="0" fontId="28" fillId="0" borderId="0"/>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168" fontId="25" fillId="0" borderId="0" applyFont="0" applyFill="0" applyBorder="0" applyAlignment="0" applyProtection="0">
      <alignment vertical="center"/>
    </xf>
    <xf numFmtId="0" fontId="29" fillId="5" borderId="0" applyNumberFormat="0" applyBorder="0" applyAlignment="0" applyProtection="0">
      <alignment vertical="center"/>
    </xf>
    <xf numFmtId="0" fontId="30" fillId="4" borderId="0" applyNumberFormat="0" applyBorder="0" applyAlignment="0" applyProtection="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1"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6"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6" fillId="0" borderId="0">
      <alignment vertical="center"/>
    </xf>
    <xf numFmtId="0" fontId="26" fillId="0" borderId="0">
      <alignment vertical="center"/>
    </xf>
    <xf numFmtId="0" fontId="26"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center"/>
    </xf>
    <xf numFmtId="0" fontId="25" fillId="0" borderId="0">
      <alignment vertical="center"/>
    </xf>
    <xf numFmtId="0" fontId="26"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7" fillId="17" borderId="0" applyNumberFormat="0" applyBorder="0" applyAlignment="0" applyProtection="0">
      <alignment vertical="center"/>
    </xf>
    <xf numFmtId="0" fontId="27" fillId="18" borderId="0" applyNumberFormat="0" applyBorder="0" applyAlignment="0" applyProtection="0">
      <alignment vertical="center"/>
    </xf>
    <xf numFmtId="0" fontId="27" fillId="19"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7" fillId="20" borderId="0" applyNumberFormat="0" applyBorder="0" applyAlignment="0" applyProtection="0">
      <alignment vertical="center"/>
    </xf>
    <xf numFmtId="0" fontId="31" fillId="0" borderId="27" applyNumberFormat="0" applyFill="0" applyAlignment="0" applyProtection="0">
      <alignment vertical="center"/>
    </xf>
    <xf numFmtId="0" fontId="32" fillId="0" borderId="28" applyNumberFormat="0" applyFill="0" applyAlignment="0" applyProtection="0">
      <alignment vertical="center"/>
    </xf>
    <xf numFmtId="0" fontId="33" fillId="0" borderId="29" applyNumberFormat="0" applyFill="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xf numFmtId="0" fontId="36" fillId="21" borderId="30" applyNumberFormat="0" applyAlignment="0" applyProtection="0">
      <alignment vertical="center"/>
    </xf>
    <xf numFmtId="0" fontId="37" fillId="0" borderId="31" applyNumberFormat="0" applyFill="0" applyAlignment="0" applyProtection="0">
      <alignment vertical="center"/>
    </xf>
    <xf numFmtId="0" fontId="26" fillId="22" borderId="32" applyNumberFormat="0" applyFont="0" applyAlignment="0" applyProtection="0">
      <alignment vertical="center"/>
    </xf>
    <xf numFmtId="9" fontId="28" fillId="0" borderId="0" applyFont="0" applyFill="0" applyBorder="0" applyAlignment="0" applyProtection="0"/>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23" borderId="33" applyNumberFormat="0" applyAlignment="0" applyProtection="0">
      <alignment vertical="center"/>
    </xf>
    <xf numFmtId="0" fontId="41" fillId="8" borderId="33" applyNumberFormat="0" applyAlignment="0" applyProtection="0">
      <alignment vertical="center"/>
    </xf>
    <xf numFmtId="0" fontId="42" fillId="23" borderId="34" applyNumberFormat="0" applyAlignment="0" applyProtection="0">
      <alignment vertical="center"/>
    </xf>
    <xf numFmtId="0" fontId="43" fillId="24" borderId="0" applyNumberFormat="0" applyBorder="0" applyAlignment="0" applyProtection="0">
      <alignment vertical="center"/>
    </xf>
    <xf numFmtId="0" fontId="44" fillId="0" borderId="35" applyNumberFormat="0" applyFill="0" applyAlignment="0" applyProtection="0">
      <alignment vertical="center"/>
    </xf>
    <xf numFmtId="0" fontId="35" fillId="0" borderId="0"/>
  </cellStyleXfs>
  <cellXfs count="117">
    <xf numFmtId="0" fontId="0" fillId="0" borderId="0" xfId="0"/>
    <xf numFmtId="0" fontId="6" fillId="0" borderId="0" xfId="0" applyFont="1"/>
    <xf numFmtId="0" fontId="8" fillId="0" borderId="1" xfId="0" applyFont="1" applyBorder="1" applyAlignment="1">
      <alignment horizontal="left" vertical="center"/>
    </xf>
    <xf numFmtId="166" fontId="8" fillId="0" borderId="1" xfId="0" applyNumberFormat="1" applyFont="1" applyBorder="1" applyAlignment="1">
      <alignment horizontal="left" vertical="center"/>
    </xf>
    <xf numFmtId="0" fontId="8" fillId="0" borderId="0" xfId="0" applyFont="1"/>
    <xf numFmtId="0" fontId="9" fillId="0" borderId="0" xfId="0" applyFont="1"/>
    <xf numFmtId="0" fontId="11" fillId="0" borderId="0" xfId="0" applyFont="1" applyAlignment="1">
      <alignment vertical="center"/>
    </xf>
    <xf numFmtId="0" fontId="15" fillId="0" borderId="12" xfId="0" applyFont="1" applyFill="1" applyBorder="1" applyAlignment="1">
      <alignment vertical="center" wrapText="1"/>
    </xf>
    <xf numFmtId="0" fontId="15" fillId="0" borderId="13" xfId="0" applyFont="1" applyFill="1" applyBorder="1" applyAlignment="1">
      <alignment vertical="center" wrapText="1"/>
    </xf>
    <xf numFmtId="0" fontId="9" fillId="0" borderId="0" xfId="0" applyFont="1"/>
    <xf numFmtId="0" fontId="9" fillId="0" borderId="0" xfId="0" applyFont="1"/>
    <xf numFmtId="165" fontId="6" fillId="0" borderId="0" xfId="0" applyNumberFormat="1" applyFont="1"/>
    <xf numFmtId="0" fontId="9" fillId="0" borderId="0" xfId="0" applyFont="1"/>
    <xf numFmtId="0" fontId="19" fillId="0" borderId="0" xfId="0" applyFont="1" applyBorder="1" applyAlignment="1">
      <alignment vertical="center" wrapText="1"/>
    </xf>
    <xf numFmtId="0" fontId="20" fillId="0" borderId="0" xfId="0" applyFont="1" applyBorder="1" applyAlignment="1">
      <alignment vertical="center" wrapText="1"/>
    </xf>
    <xf numFmtId="0" fontId="0" fillId="0" borderId="0" xfId="0" applyBorder="1"/>
    <xf numFmtId="0" fontId="12" fillId="0" borderId="8" xfId="0" applyFont="1" applyBorder="1" applyAlignment="1">
      <alignment vertical="center"/>
    </xf>
    <xf numFmtId="0" fontId="12" fillId="0" borderId="8" xfId="0" applyFont="1" applyBorder="1" applyAlignment="1">
      <alignment horizontal="center" vertical="center"/>
    </xf>
    <xf numFmtId="165" fontId="12" fillId="0" borderId="8" xfId="1" applyNumberFormat="1" applyFont="1" applyBorder="1" applyAlignment="1">
      <alignment horizontal="right" vertical="center"/>
    </xf>
    <xf numFmtId="0" fontId="13" fillId="0" borderId="8" xfId="0" applyFont="1" applyBorder="1" applyAlignment="1">
      <alignment horizontal="center" vertical="center"/>
    </xf>
    <xf numFmtId="165" fontId="12" fillId="0" borderId="8" xfId="1" applyNumberFormat="1" applyFont="1" applyBorder="1" applyAlignment="1">
      <alignment horizontal="center" vertical="center"/>
    </xf>
    <xf numFmtId="165" fontId="12" fillId="0" borderId="8" xfId="1" applyNumberFormat="1" applyFont="1" applyFill="1" applyBorder="1" applyAlignment="1">
      <alignment vertical="center"/>
    </xf>
    <xf numFmtId="0" fontId="12" fillId="0" borderId="8" xfId="0" applyFont="1" applyBorder="1" applyAlignment="1">
      <alignment horizontal="left" vertical="center"/>
    </xf>
    <xf numFmtId="0" fontId="12" fillId="0" borderId="8" xfId="0" applyFont="1" applyBorder="1" applyAlignment="1">
      <alignment horizontal="center"/>
    </xf>
    <xf numFmtId="0" fontId="24" fillId="2" borderId="8" xfId="0" applyFont="1" applyFill="1" applyBorder="1" applyAlignment="1">
      <alignment horizontal="center"/>
    </xf>
    <xf numFmtId="0" fontId="24" fillId="2" borderId="16" xfId="0" applyFont="1" applyFill="1" applyBorder="1" applyAlignment="1">
      <alignment horizontal="center"/>
    </xf>
    <xf numFmtId="0" fontId="6" fillId="0" borderId="0" xfId="0" applyFont="1" applyAlignment="1">
      <alignment horizontal="center"/>
    </xf>
    <xf numFmtId="0" fontId="8" fillId="0" borderId="8" xfId="0" applyFont="1" applyBorder="1"/>
    <xf numFmtId="0" fontId="15" fillId="0" borderId="12" xfId="0" applyFont="1" applyFill="1" applyBorder="1" applyAlignment="1">
      <alignment horizontal="right" vertical="center" wrapText="1"/>
    </xf>
    <xf numFmtId="0" fontId="15" fillId="0" borderId="13" xfId="0" applyFont="1" applyFill="1" applyBorder="1" applyAlignment="1">
      <alignment horizontal="right" vertical="center" wrapText="1"/>
    </xf>
    <xf numFmtId="165" fontId="6" fillId="0" borderId="25" xfId="1" applyNumberFormat="1" applyFont="1" applyFill="1" applyBorder="1" applyAlignment="1">
      <alignment horizontal="right"/>
    </xf>
    <xf numFmtId="0" fontId="9" fillId="0" borderId="0" xfId="0" applyFont="1"/>
    <xf numFmtId="0" fontId="12" fillId="0" borderId="8" xfId="0" applyFont="1" applyBorder="1" applyAlignment="1">
      <alignment horizontal="left" vertical="center"/>
    </xf>
    <xf numFmtId="0" fontId="12" fillId="0" borderId="8" xfId="0" applyFont="1" applyBorder="1" applyAlignment="1">
      <alignment horizontal="center" vertical="center"/>
    </xf>
    <xf numFmtId="0" fontId="12" fillId="0" borderId="8" xfId="0" applyFont="1" applyBorder="1" applyAlignment="1">
      <alignment horizontal="center" vertical="center"/>
    </xf>
    <xf numFmtId="0" fontId="12" fillId="0" borderId="8" xfId="0" applyFont="1" applyBorder="1" applyAlignment="1">
      <alignment horizontal="left" vertical="center"/>
    </xf>
    <xf numFmtId="165" fontId="9" fillId="0" borderId="0" xfId="0" applyNumberFormat="1" applyFont="1"/>
    <xf numFmtId="165" fontId="6" fillId="0" borderId="0" xfId="1" applyNumberFormat="1" applyFont="1"/>
    <xf numFmtId="0" fontId="12" fillId="0" borderId="8" xfId="0" applyFont="1" applyBorder="1" applyAlignment="1">
      <alignment horizontal="left" vertical="center"/>
    </xf>
    <xf numFmtId="0" fontId="9" fillId="0" borderId="0" xfId="0" applyFont="1"/>
    <xf numFmtId="0" fontId="12" fillId="0" borderId="8" xfId="0" applyFont="1" applyBorder="1" applyAlignment="1">
      <alignment horizontal="center" vertical="center"/>
    </xf>
    <xf numFmtId="165" fontId="12" fillId="0" borderId="8" xfId="11" applyNumberFormat="1" applyFont="1" applyBorder="1" applyAlignment="1">
      <alignment horizontal="right" vertical="center"/>
    </xf>
    <xf numFmtId="0" fontId="12" fillId="0" borderId="8" xfId="0" applyFont="1" applyBorder="1" applyAlignment="1">
      <alignment horizontal="left" vertical="center"/>
    </xf>
    <xf numFmtId="0" fontId="12" fillId="0" borderId="8" xfId="0" applyFont="1" applyBorder="1" applyAlignment="1">
      <alignment horizontal="center" vertical="center"/>
    </xf>
    <xf numFmtId="0" fontId="12" fillId="0" borderId="8" xfId="0" applyFont="1" applyBorder="1" applyAlignment="1">
      <alignment horizontal="center" vertical="center"/>
    </xf>
    <xf numFmtId="0" fontId="12" fillId="0" borderId="8" xfId="0" applyFont="1" applyBorder="1" applyAlignment="1">
      <alignment horizontal="center" vertical="center"/>
    </xf>
    <xf numFmtId="0" fontId="7" fillId="0" borderId="0" xfId="0" applyFont="1" applyAlignment="1">
      <alignment horizontal="center" vertical="center" wrapText="1"/>
    </xf>
    <xf numFmtId="0" fontId="8" fillId="0" borderId="0" xfId="0" applyFont="1" applyAlignment="1">
      <alignment horizontal="right" vertical="center"/>
    </xf>
    <xf numFmtId="0" fontId="18" fillId="2" borderId="24" xfId="0" applyFont="1" applyFill="1" applyBorder="1" applyAlignment="1">
      <alignment horizontal="center"/>
    </xf>
    <xf numFmtId="0" fontId="18" fillId="2" borderId="25" xfId="0" applyFont="1" applyFill="1" applyBorder="1" applyAlignment="1">
      <alignment horizontal="center"/>
    </xf>
    <xf numFmtId="0" fontId="24" fillId="2" borderId="24" xfId="0" applyFont="1" applyFill="1" applyBorder="1" applyAlignment="1">
      <alignment horizontal="center"/>
    </xf>
    <xf numFmtId="0" fontId="24" fillId="2" borderId="25" xfId="0" applyFont="1" applyFill="1" applyBorder="1" applyAlignment="1">
      <alignment horizontal="center"/>
    </xf>
    <xf numFmtId="0" fontId="24" fillId="2" borderId="26" xfId="0" applyFont="1" applyFill="1" applyBorder="1" applyAlignment="1">
      <alignment horizontal="center"/>
    </xf>
    <xf numFmtId="0" fontId="9" fillId="0" borderId="8" xfId="0" applyFont="1" applyBorder="1" applyAlignment="1">
      <alignment horizontal="left" wrapText="1"/>
    </xf>
    <xf numFmtId="0" fontId="9" fillId="0" borderId="8" xfId="0" applyFont="1" applyBorder="1" applyAlignment="1">
      <alignment horizontal="left"/>
    </xf>
    <xf numFmtId="0" fontId="23" fillId="0" borderId="8" xfId="0" applyFont="1" applyBorder="1" applyAlignment="1">
      <alignment horizontal="center" vertical="center"/>
    </xf>
    <xf numFmtId="0" fontId="12" fillId="0" borderId="8" xfId="0" applyFont="1" applyBorder="1" applyAlignment="1">
      <alignment horizontal="left" vertical="center"/>
    </xf>
    <xf numFmtId="0" fontId="9" fillId="0" borderId="1" xfId="0" applyFont="1" applyFill="1" applyBorder="1" applyAlignment="1">
      <alignment horizontal="center"/>
    </xf>
    <xf numFmtId="0" fontId="8" fillId="0" borderId="11" xfId="0" applyFont="1" applyFill="1" applyBorder="1" applyAlignment="1">
      <alignment horizontal="left" vertical="center" wrapText="1"/>
    </xf>
    <xf numFmtId="0" fontId="8" fillId="0" borderId="7"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6"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15" xfId="0" applyFont="1" applyFill="1" applyBorder="1" applyAlignment="1">
      <alignment horizontal="left" vertical="center" wrapText="1"/>
    </xf>
    <xf numFmtId="0" fontId="8" fillId="0" borderId="12"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4" fillId="0" borderId="1" xfId="4" applyFill="1" applyBorder="1" applyAlignment="1">
      <alignment horizontal="center"/>
    </xf>
    <xf numFmtId="0" fontId="10" fillId="0" borderId="1" xfId="4" applyFont="1" applyFill="1" applyBorder="1" applyAlignment="1">
      <alignment horizontal="center"/>
    </xf>
    <xf numFmtId="0" fontId="9" fillId="0" borderId="2" xfId="0" quotePrefix="1" applyFont="1" applyFill="1" applyBorder="1" applyAlignment="1">
      <alignment horizontal="center"/>
    </xf>
    <xf numFmtId="0" fontId="9" fillId="0" borderId="3" xfId="0" applyFont="1" applyFill="1" applyBorder="1" applyAlignment="1">
      <alignment horizontal="center"/>
    </xf>
    <xf numFmtId="0" fontId="9" fillId="0" borderId="4" xfId="0" applyFont="1" applyFill="1" applyBorder="1" applyAlignment="1">
      <alignment horizontal="center"/>
    </xf>
    <xf numFmtId="165" fontId="14" fillId="0" borderId="8" xfId="1" applyNumberFormat="1" applyFont="1" applyFill="1" applyBorder="1" applyAlignment="1">
      <alignment horizontal="right"/>
    </xf>
    <xf numFmtId="165" fontId="12" fillId="0" borderId="8" xfId="1" applyNumberFormat="1" applyFont="1" applyFill="1" applyBorder="1" applyAlignment="1">
      <alignment horizontal="right"/>
    </xf>
    <xf numFmtId="165" fontId="6" fillId="0" borderId="0" xfId="1" applyNumberFormat="1" applyFont="1" applyFill="1" applyBorder="1" applyAlignment="1">
      <alignment horizontal="right"/>
    </xf>
    <xf numFmtId="0" fontId="12" fillId="0" borderId="8" xfId="0" applyFont="1" applyFill="1" applyBorder="1" applyAlignment="1">
      <alignment horizontal="center" vertical="center"/>
    </xf>
    <xf numFmtId="165" fontId="12" fillId="0" borderId="8" xfId="1" applyNumberFormat="1" applyFont="1" applyFill="1" applyBorder="1" applyAlignment="1">
      <alignment horizontal="right" vertical="center"/>
    </xf>
    <xf numFmtId="0" fontId="8" fillId="0" borderId="0" xfId="0" applyFont="1" applyAlignment="1">
      <alignment horizontal="center"/>
    </xf>
    <xf numFmtId="0" fontId="18" fillId="2" borderId="26" xfId="0" applyFont="1" applyFill="1" applyBorder="1" applyAlignment="1">
      <alignment horizontal="center"/>
    </xf>
    <xf numFmtId="0" fontId="8" fillId="0" borderId="0" xfId="0" applyFont="1" applyAlignment="1">
      <alignment horizontal="center" vertical="center"/>
    </xf>
    <xf numFmtId="0" fontId="16" fillId="0" borderId="0" xfId="0" applyFont="1" applyAlignment="1">
      <alignment horizontal="center" wrapText="1"/>
    </xf>
    <xf numFmtId="0" fontId="9" fillId="0" borderId="0" xfId="0" applyFont="1"/>
    <xf numFmtId="0" fontId="18" fillId="2" borderId="8" xfId="0" applyFont="1" applyFill="1" applyBorder="1" applyAlignment="1">
      <alignment horizontal="left"/>
    </xf>
    <xf numFmtId="0" fontId="18" fillId="2" borderId="10" xfId="0" applyFont="1" applyFill="1" applyBorder="1" applyAlignment="1">
      <alignment horizontal="left"/>
    </xf>
    <xf numFmtId="0" fontId="19" fillId="0" borderId="16" xfId="0" applyFont="1" applyBorder="1" applyAlignment="1">
      <alignment horizontal="left" vertical="center" wrapText="1"/>
    </xf>
    <xf numFmtId="0" fontId="19" fillId="0" borderId="17" xfId="0" applyFont="1" applyBorder="1" applyAlignment="1">
      <alignment horizontal="left" vertical="center" wrapText="1"/>
    </xf>
    <xf numFmtId="0" fontId="19" fillId="0" borderId="18" xfId="0" applyFont="1" applyBorder="1" applyAlignment="1">
      <alignment horizontal="left" vertical="center" wrapText="1"/>
    </xf>
    <xf numFmtId="0" fontId="19" fillId="0" borderId="19" xfId="0" applyFont="1" applyBorder="1" applyAlignment="1">
      <alignment horizontal="left" vertical="center" wrapText="1"/>
    </xf>
    <xf numFmtId="0" fontId="19" fillId="0" borderId="0" xfId="0" applyFont="1" applyBorder="1" applyAlignment="1">
      <alignment horizontal="left" vertical="center" wrapText="1"/>
    </xf>
    <xf numFmtId="0" fontId="19" fillId="0" borderId="20" xfId="0" applyFont="1" applyBorder="1" applyAlignment="1">
      <alignment horizontal="left" vertical="center" wrapText="1"/>
    </xf>
    <xf numFmtId="0" fontId="19" fillId="0" borderId="21" xfId="0" applyFont="1" applyBorder="1" applyAlignment="1">
      <alignment horizontal="left" vertical="center" wrapText="1"/>
    </xf>
    <xf numFmtId="0" fontId="19" fillId="0" borderId="22" xfId="0" applyFont="1" applyBorder="1" applyAlignment="1">
      <alignment horizontal="left" vertical="center" wrapText="1"/>
    </xf>
    <xf numFmtId="0" fontId="19" fillId="0" borderId="23" xfId="0" applyFont="1" applyBorder="1" applyAlignment="1">
      <alignment horizontal="left" vertical="center" wrapText="1"/>
    </xf>
    <xf numFmtId="0" fontId="20" fillId="0" borderId="9" xfId="0" applyFont="1" applyBorder="1" applyAlignment="1">
      <alignment horizontal="left" vertical="center" wrapText="1"/>
    </xf>
    <xf numFmtId="0" fontId="20" fillId="0" borderId="8" xfId="0" applyFont="1" applyBorder="1" applyAlignment="1">
      <alignment horizontal="left" vertical="center" wrapText="1"/>
    </xf>
    <xf numFmtId="0" fontId="19" fillId="0" borderId="9" xfId="0" applyFont="1" applyBorder="1" applyAlignment="1">
      <alignment horizontal="left" vertical="center" wrapText="1"/>
    </xf>
    <xf numFmtId="0" fontId="19" fillId="0" borderId="8" xfId="0" applyFont="1" applyBorder="1" applyAlignment="1">
      <alignment horizontal="left" vertical="center" wrapText="1"/>
    </xf>
    <xf numFmtId="0" fontId="12" fillId="0" borderId="8" xfId="0" applyFont="1" applyBorder="1" applyAlignment="1">
      <alignment horizontal="center" vertical="center"/>
    </xf>
    <xf numFmtId="0" fontId="4" fillId="0" borderId="1" xfId="4" quotePrefix="1" applyFill="1" applyBorder="1" applyAlignment="1">
      <alignment horizontal="center"/>
    </xf>
    <xf numFmtId="0" fontId="12" fillId="0" borderId="24" xfId="0" applyFont="1" applyBorder="1" applyAlignment="1">
      <alignment horizontal="left" vertical="center"/>
    </xf>
    <xf numFmtId="0" fontId="12" fillId="0" borderId="25" xfId="0" applyFont="1" applyBorder="1" applyAlignment="1">
      <alignment horizontal="left" vertical="center"/>
    </xf>
    <xf numFmtId="0" fontId="12" fillId="0" borderId="26" xfId="0" applyFont="1" applyBorder="1" applyAlignment="1">
      <alignment horizontal="left" vertical="center"/>
    </xf>
    <xf numFmtId="0" fontId="45" fillId="0" borderId="4" xfId="0" applyFont="1" applyFill="1" applyBorder="1" applyAlignment="1">
      <alignment horizontal="center"/>
    </xf>
    <xf numFmtId="0" fontId="45" fillId="0" borderId="1" xfId="0" applyFont="1" applyFill="1" applyBorder="1" applyAlignment="1">
      <alignment horizontal="center"/>
    </xf>
    <xf numFmtId="0" fontId="45" fillId="0" borderId="3" xfId="0" applyFont="1" applyFill="1" applyBorder="1" applyAlignment="1">
      <alignment horizontal="left" wrapText="1"/>
    </xf>
    <xf numFmtId="0" fontId="45" fillId="0" borderId="4" xfId="0" applyFont="1" applyFill="1" applyBorder="1" applyAlignment="1">
      <alignment horizontal="left" wrapText="1"/>
    </xf>
    <xf numFmtId="0" fontId="46" fillId="0" borderId="4" xfId="4" applyFont="1" applyFill="1" applyBorder="1" applyAlignment="1">
      <alignment horizontal="center"/>
    </xf>
    <xf numFmtId="0" fontId="46" fillId="0" borderId="1" xfId="4" applyFont="1" applyFill="1" applyBorder="1" applyAlignment="1">
      <alignment horizontal="center"/>
    </xf>
    <xf numFmtId="0" fontId="45" fillId="0" borderId="3" xfId="0" quotePrefix="1" applyFont="1" applyFill="1" applyBorder="1" applyAlignment="1">
      <alignment horizontal="center"/>
    </xf>
    <xf numFmtId="0" fontId="45" fillId="0" borderId="3" xfId="0" applyFont="1" applyFill="1" applyBorder="1" applyAlignment="1">
      <alignment horizontal="center"/>
    </xf>
    <xf numFmtId="0" fontId="18" fillId="2" borderId="8" xfId="0" applyFont="1" applyFill="1" applyBorder="1" applyAlignment="1">
      <alignment horizontal="center"/>
    </xf>
    <xf numFmtId="0" fontId="9" fillId="0" borderId="8" xfId="0" applyFont="1" applyFill="1" applyBorder="1" applyAlignment="1">
      <alignment horizontal="center"/>
    </xf>
    <xf numFmtId="0" fontId="8" fillId="0" borderId="8" xfId="0" applyFont="1" applyFill="1" applyBorder="1" applyAlignment="1">
      <alignment horizontal="left" vertical="center" wrapText="1"/>
    </xf>
    <xf numFmtId="0" fontId="4" fillId="0" borderId="8" xfId="4" applyFill="1" applyBorder="1" applyAlignment="1">
      <alignment horizontal="center"/>
    </xf>
    <xf numFmtId="0" fontId="10" fillId="0" borderId="8" xfId="4" applyFont="1" applyFill="1" applyBorder="1" applyAlignment="1">
      <alignment horizontal="center"/>
    </xf>
    <xf numFmtId="0" fontId="9" fillId="0" borderId="8" xfId="0" quotePrefix="1" applyFont="1" applyFill="1" applyBorder="1" applyAlignment="1">
      <alignment horizontal="center"/>
    </xf>
    <xf numFmtId="0" fontId="11" fillId="0" borderId="25" xfId="0" applyFont="1" applyBorder="1" applyAlignment="1">
      <alignment horizontal="right" vertical="center"/>
    </xf>
  </cellXfs>
  <cellStyles count="1033">
    <cellStyle name="_x0004_" xfId="13"/>
    <cellStyle name="_Sheet3" xfId="14"/>
    <cellStyle name="20% - 强调文字颜色 1 2" xfId="15"/>
    <cellStyle name="20% - 强调文字颜色 2 2" xfId="16"/>
    <cellStyle name="20% - 强调文字颜色 3 2" xfId="17"/>
    <cellStyle name="20% - 强调文字颜色 4 2" xfId="18"/>
    <cellStyle name="20% - 强调文字颜色 5 2" xfId="19"/>
    <cellStyle name="20% - 强调文字颜色 6 2" xfId="20"/>
    <cellStyle name="40% - 强调文字颜色 1 2" xfId="21"/>
    <cellStyle name="40% - 强调文字颜色 2 2" xfId="22"/>
    <cellStyle name="40% - 强调文字颜色 3 2" xfId="23"/>
    <cellStyle name="40% - 强调文字颜色 4 2" xfId="24"/>
    <cellStyle name="40% - 强调文字颜色 5 2" xfId="25"/>
    <cellStyle name="40% - 强调文字颜色 6 2" xfId="26"/>
    <cellStyle name="60% - 强调文字颜色 1 2" xfId="27"/>
    <cellStyle name="60% - 强调文字颜色 2 2" xfId="28"/>
    <cellStyle name="60% - 强调文字颜色 3 2" xfId="29"/>
    <cellStyle name="60% - 强调文字颜色 4 2" xfId="30"/>
    <cellStyle name="60% - 强调文字颜色 5 2" xfId="31"/>
    <cellStyle name="60% - 强调文字颜色 6 2" xfId="32"/>
    <cellStyle name="Comma" xfId="1" builtinId="3" customBuiltin="1"/>
    <cellStyle name="Comma 2" xfId="2"/>
    <cellStyle name="Comma 2 2" xfId="9"/>
    <cellStyle name="Comma 3" xfId="3"/>
    <cellStyle name="Comma 4" xfId="8"/>
    <cellStyle name="Comma 5" xfId="11"/>
    <cellStyle name="Hyperlink" xfId="4"/>
    <cellStyle name="Normal" xfId="0" builtinId="0" customBuiltin="1"/>
    <cellStyle name="Normal 2" xfId="5"/>
    <cellStyle name="Normal 2 2" xfId="12"/>
    <cellStyle name="Normal 3" xfId="6"/>
    <cellStyle name="Normal 4" xfId="7"/>
    <cellStyle name="Normal 5" xfId="10"/>
    <cellStyle name="ปกติ_2011台达价格" xfId="33"/>
    <cellStyle name="一般_Sheet1_2011台达价格" xfId="34"/>
    <cellStyle name="千位分隔 2" xfId="35"/>
    <cellStyle name="千位分隔 2 10" xfId="36"/>
    <cellStyle name="千位分隔 2 10 2" xfId="37"/>
    <cellStyle name="千位分隔 2 10 2 2" xfId="38"/>
    <cellStyle name="千位分隔 2 10 2 2 2" xfId="39"/>
    <cellStyle name="千位分隔 2 10 2 2 3" xfId="40"/>
    <cellStyle name="千位分隔 2 10 3" xfId="41"/>
    <cellStyle name="千位分隔 2 10 3 2" xfId="42"/>
    <cellStyle name="千位分隔 2 10 3 3" xfId="43"/>
    <cellStyle name="千位分隔 2 10 4" xfId="44"/>
    <cellStyle name="千位分隔 2 10 5" xfId="45"/>
    <cellStyle name="千位分隔 2 11" xfId="46"/>
    <cellStyle name="千位分隔 2 11 2" xfId="47"/>
    <cellStyle name="千位分隔 2 11 2 2" xfId="48"/>
    <cellStyle name="千位分隔 2 11 2 2 2" xfId="49"/>
    <cellStyle name="千位分隔 2 11 2 2 3" xfId="50"/>
    <cellStyle name="千位分隔 2 11 3" xfId="51"/>
    <cellStyle name="千位分隔 2 11 3 2" xfId="52"/>
    <cellStyle name="千位分隔 2 11 3 3" xfId="53"/>
    <cellStyle name="千位分隔 2 11 4" xfId="54"/>
    <cellStyle name="千位分隔 2 11 5" xfId="55"/>
    <cellStyle name="千位分隔 2 12" xfId="56"/>
    <cellStyle name="千位分隔 2 12 2" xfId="57"/>
    <cellStyle name="千位分隔 2 12 2 2" xfId="58"/>
    <cellStyle name="千位分隔 2 12 2 2 2" xfId="59"/>
    <cellStyle name="千位分隔 2 12 2 2 3" xfId="60"/>
    <cellStyle name="千位分隔 2 12 3" xfId="61"/>
    <cellStyle name="千位分隔 2 12 3 2" xfId="62"/>
    <cellStyle name="千位分隔 2 12 3 3" xfId="63"/>
    <cellStyle name="千位分隔 2 12 4" xfId="64"/>
    <cellStyle name="千位分隔 2 12 5" xfId="65"/>
    <cellStyle name="千位分隔 2 13" xfId="66"/>
    <cellStyle name="千位分隔 2 13 2" xfId="67"/>
    <cellStyle name="千位分隔 2 13 2 2" xfId="68"/>
    <cellStyle name="千位分隔 2 13 2 3" xfId="69"/>
    <cellStyle name="千位分隔 2 13 3" xfId="70"/>
    <cellStyle name="千位分隔 2 13 4" xfId="71"/>
    <cellStyle name="千位分隔 2 14" xfId="72"/>
    <cellStyle name="千位分隔 2 14 2" xfId="73"/>
    <cellStyle name="千位分隔 2 14 3" xfId="74"/>
    <cellStyle name="千位分隔 2 2" xfId="75"/>
    <cellStyle name="千位分隔 2 2 10" xfId="76"/>
    <cellStyle name="千位分隔 2 2 10 2" xfId="77"/>
    <cellStyle name="千位分隔 2 2 10 2 2" xfId="78"/>
    <cellStyle name="千位分隔 2 2 10 2 2 2" xfId="79"/>
    <cellStyle name="千位分隔 2 2 10 2 2 3" xfId="80"/>
    <cellStyle name="千位分隔 2 2 10 3" xfId="81"/>
    <cellStyle name="千位分隔 2 2 10 3 2" xfId="82"/>
    <cellStyle name="千位分隔 2 2 10 3 3" xfId="83"/>
    <cellStyle name="千位分隔 2 2 10 4" xfId="84"/>
    <cellStyle name="千位分隔 2 2 10 5" xfId="85"/>
    <cellStyle name="千位分隔 2 2 11" xfId="86"/>
    <cellStyle name="千位分隔 2 2 11 2" xfId="87"/>
    <cellStyle name="千位分隔 2 2 11 2 2" xfId="88"/>
    <cellStyle name="千位分隔 2 2 11 2 3" xfId="89"/>
    <cellStyle name="千位分隔 2 2 11 3" xfId="90"/>
    <cellStyle name="千位分隔 2 2 11 4" xfId="91"/>
    <cellStyle name="千位分隔 2 2 12" xfId="92"/>
    <cellStyle name="千位分隔 2 2 12 2" xfId="93"/>
    <cellStyle name="千位分隔 2 2 12 3" xfId="94"/>
    <cellStyle name="千位分隔 2 2 2" xfId="95"/>
    <cellStyle name="千位分隔 2 2 2 2" xfId="96"/>
    <cellStyle name="千位分隔 2 2 2 2 2" xfId="97"/>
    <cellStyle name="千位分隔 2 2 2 2 2 2" xfId="98"/>
    <cellStyle name="千位分隔 2 2 2 2 2 3" xfId="99"/>
    <cellStyle name="千位分隔 2 2 2 3" xfId="100"/>
    <cellStyle name="千位分隔 2 2 2 3 2" xfId="101"/>
    <cellStyle name="千位分隔 2 2 2 3 3" xfId="102"/>
    <cellStyle name="千位分隔 2 2 2 4" xfId="103"/>
    <cellStyle name="千位分隔 2 2 2 5" xfId="104"/>
    <cellStyle name="千位分隔 2 2 3" xfId="105"/>
    <cellStyle name="千位分隔 2 2 3 2" xfId="106"/>
    <cellStyle name="千位分隔 2 2 3 2 2" xfId="107"/>
    <cellStyle name="千位分隔 2 2 3 2 2 2" xfId="108"/>
    <cellStyle name="千位分隔 2 2 3 2 2 3" xfId="109"/>
    <cellStyle name="千位分隔 2 2 3 3" xfId="110"/>
    <cellStyle name="千位分隔 2 2 3 3 2" xfId="111"/>
    <cellStyle name="千位分隔 2 2 3 3 3" xfId="112"/>
    <cellStyle name="千位分隔 2 2 3 4" xfId="113"/>
    <cellStyle name="千位分隔 2 2 3 5" xfId="114"/>
    <cellStyle name="千位分隔 2 2 4" xfId="115"/>
    <cellStyle name="千位分隔 2 2 4 2" xfId="116"/>
    <cellStyle name="千位分隔 2 2 4 2 2" xfId="117"/>
    <cellStyle name="千位分隔 2 2 4 2 2 2" xfId="118"/>
    <cellStyle name="千位分隔 2 2 4 2 2 3" xfId="119"/>
    <cellStyle name="千位分隔 2 2 4 3" xfId="120"/>
    <cellStyle name="千位分隔 2 2 4 3 2" xfId="121"/>
    <cellStyle name="千位分隔 2 2 4 3 3" xfId="122"/>
    <cellStyle name="千位分隔 2 2 4 4" xfId="123"/>
    <cellStyle name="千位分隔 2 2 4 5" xfId="124"/>
    <cellStyle name="千位分隔 2 2 5" xfId="125"/>
    <cellStyle name="千位分隔 2 2 5 2" xfId="126"/>
    <cellStyle name="千位分隔 2 2 5 2 2" xfId="127"/>
    <cellStyle name="千位分隔 2 2 5 2 2 2" xfId="128"/>
    <cellStyle name="千位分隔 2 2 5 2 2 3" xfId="129"/>
    <cellStyle name="千位分隔 2 2 5 3" xfId="130"/>
    <cellStyle name="千位分隔 2 2 5 3 2" xfId="131"/>
    <cellStyle name="千位分隔 2 2 5 3 3" xfId="132"/>
    <cellStyle name="千位分隔 2 2 5 4" xfId="133"/>
    <cellStyle name="千位分隔 2 2 5 5" xfId="134"/>
    <cellStyle name="千位分隔 2 2 6" xfId="135"/>
    <cellStyle name="千位分隔 2 2 6 2" xfId="136"/>
    <cellStyle name="千位分隔 2 2 6 2 2" xfId="137"/>
    <cellStyle name="千位分隔 2 2 6 2 2 2" xfId="138"/>
    <cellStyle name="千位分隔 2 2 6 2 2 3" xfId="139"/>
    <cellStyle name="千位分隔 2 2 6 3" xfId="140"/>
    <cellStyle name="千位分隔 2 2 6 3 2" xfId="141"/>
    <cellStyle name="千位分隔 2 2 6 3 3" xfId="142"/>
    <cellStyle name="千位分隔 2 2 6 4" xfId="143"/>
    <cellStyle name="千位分隔 2 2 6 5" xfId="144"/>
    <cellStyle name="千位分隔 2 2 7" xfId="145"/>
    <cellStyle name="千位分隔 2 2 7 2" xfId="146"/>
    <cellStyle name="千位分隔 2 2 7 2 2" xfId="147"/>
    <cellStyle name="千位分隔 2 2 7 2 2 2" xfId="148"/>
    <cellStyle name="千位分隔 2 2 7 2 2 3" xfId="149"/>
    <cellStyle name="千位分隔 2 2 7 3" xfId="150"/>
    <cellStyle name="千位分隔 2 2 7 3 2" xfId="151"/>
    <cellStyle name="千位分隔 2 2 7 3 3" xfId="152"/>
    <cellStyle name="千位分隔 2 2 7 4" xfId="153"/>
    <cellStyle name="千位分隔 2 2 7 5" xfId="154"/>
    <cellStyle name="千位分隔 2 2 8" xfId="155"/>
    <cellStyle name="千位分隔 2 2 8 2" xfId="156"/>
    <cellStyle name="千位分隔 2 2 8 2 2" xfId="157"/>
    <cellStyle name="千位分隔 2 2 8 2 2 2" xfId="158"/>
    <cellStyle name="千位分隔 2 2 8 2 2 3" xfId="159"/>
    <cellStyle name="千位分隔 2 2 8 3" xfId="160"/>
    <cellStyle name="千位分隔 2 2 8 3 2" xfId="161"/>
    <cellStyle name="千位分隔 2 2 8 3 3" xfId="162"/>
    <cellStyle name="千位分隔 2 2 8 4" xfId="163"/>
    <cellStyle name="千位分隔 2 2 8 5" xfId="164"/>
    <cellStyle name="千位分隔 2 2 9" xfId="165"/>
    <cellStyle name="千位分隔 2 2 9 2" xfId="166"/>
    <cellStyle name="千位分隔 2 2 9 2 2" xfId="167"/>
    <cellStyle name="千位分隔 2 2 9 2 2 2" xfId="168"/>
    <cellStyle name="千位分隔 2 2 9 2 2 3" xfId="169"/>
    <cellStyle name="千位分隔 2 2 9 3" xfId="170"/>
    <cellStyle name="千位分隔 2 2 9 3 2" xfId="171"/>
    <cellStyle name="千位分隔 2 2 9 3 3" xfId="172"/>
    <cellStyle name="千位分隔 2 2 9 4" xfId="173"/>
    <cellStyle name="千位分隔 2 2 9 5" xfId="174"/>
    <cellStyle name="千位分隔 2 3" xfId="175"/>
    <cellStyle name="千位分隔 2 3 10" xfId="176"/>
    <cellStyle name="千位分隔 2 3 10 2" xfId="177"/>
    <cellStyle name="千位分隔 2 3 10 2 2" xfId="178"/>
    <cellStyle name="千位分隔 2 3 10 2 2 2" xfId="179"/>
    <cellStyle name="千位分隔 2 3 10 2 2 3" xfId="180"/>
    <cellStyle name="千位分隔 2 3 10 3" xfId="181"/>
    <cellStyle name="千位分隔 2 3 10 3 2" xfId="182"/>
    <cellStyle name="千位分隔 2 3 10 3 3" xfId="183"/>
    <cellStyle name="千位分隔 2 3 10 4" xfId="184"/>
    <cellStyle name="千位分隔 2 3 10 5" xfId="185"/>
    <cellStyle name="千位分隔 2 3 11" xfId="186"/>
    <cellStyle name="千位分隔 2 3 11 2" xfId="187"/>
    <cellStyle name="千位分隔 2 3 11 2 2" xfId="188"/>
    <cellStyle name="千位分隔 2 3 11 2 3" xfId="189"/>
    <cellStyle name="千位分隔 2 3 11 3" xfId="190"/>
    <cellStyle name="千位分隔 2 3 11 4" xfId="191"/>
    <cellStyle name="千位分隔 2 3 12" xfId="192"/>
    <cellStyle name="千位分隔 2 3 12 2" xfId="193"/>
    <cellStyle name="千位分隔 2 3 12 3" xfId="194"/>
    <cellStyle name="千位分隔 2 3 2" xfId="195"/>
    <cellStyle name="千位分隔 2 3 2 2" xfId="196"/>
    <cellStyle name="千位分隔 2 3 2 2 2" xfId="197"/>
    <cellStyle name="千位分隔 2 3 2 2 2 2" xfId="198"/>
    <cellStyle name="千位分隔 2 3 2 2 2 3" xfId="199"/>
    <cellStyle name="千位分隔 2 3 2 3" xfId="200"/>
    <cellStyle name="千位分隔 2 3 2 3 2" xfId="201"/>
    <cellStyle name="千位分隔 2 3 2 3 3" xfId="202"/>
    <cellStyle name="千位分隔 2 3 2 4" xfId="203"/>
    <cellStyle name="千位分隔 2 3 2 5" xfId="204"/>
    <cellStyle name="千位分隔 2 3 3" xfId="205"/>
    <cellStyle name="千位分隔 2 3 3 2" xfId="206"/>
    <cellStyle name="千位分隔 2 3 3 2 2" xfId="207"/>
    <cellStyle name="千位分隔 2 3 3 2 2 2" xfId="208"/>
    <cellStyle name="千位分隔 2 3 3 2 2 3" xfId="209"/>
    <cellStyle name="千位分隔 2 3 3 3" xfId="210"/>
    <cellStyle name="千位分隔 2 3 3 3 2" xfId="211"/>
    <cellStyle name="千位分隔 2 3 3 3 3" xfId="212"/>
    <cellStyle name="千位分隔 2 3 3 4" xfId="213"/>
    <cellStyle name="千位分隔 2 3 3 5" xfId="214"/>
    <cellStyle name="千位分隔 2 3 4" xfId="215"/>
    <cellStyle name="千位分隔 2 3 4 2" xfId="216"/>
    <cellStyle name="千位分隔 2 3 4 2 2" xfId="217"/>
    <cellStyle name="千位分隔 2 3 4 2 2 2" xfId="218"/>
    <cellStyle name="千位分隔 2 3 4 2 2 3" xfId="219"/>
    <cellStyle name="千位分隔 2 3 4 3" xfId="220"/>
    <cellStyle name="千位分隔 2 3 4 3 2" xfId="221"/>
    <cellStyle name="千位分隔 2 3 4 3 3" xfId="222"/>
    <cellStyle name="千位分隔 2 3 4 4" xfId="223"/>
    <cellStyle name="千位分隔 2 3 4 5" xfId="224"/>
    <cellStyle name="千位分隔 2 3 5" xfId="225"/>
    <cellStyle name="千位分隔 2 3 5 2" xfId="226"/>
    <cellStyle name="千位分隔 2 3 5 2 2" xfId="227"/>
    <cellStyle name="千位分隔 2 3 5 2 2 2" xfId="228"/>
    <cellStyle name="千位分隔 2 3 5 2 2 3" xfId="229"/>
    <cellStyle name="千位分隔 2 3 5 3" xfId="230"/>
    <cellStyle name="千位分隔 2 3 5 3 2" xfId="231"/>
    <cellStyle name="千位分隔 2 3 5 3 3" xfId="232"/>
    <cellStyle name="千位分隔 2 3 5 4" xfId="233"/>
    <cellStyle name="千位分隔 2 3 5 5" xfId="234"/>
    <cellStyle name="千位分隔 2 3 6" xfId="235"/>
    <cellStyle name="千位分隔 2 3 6 2" xfId="236"/>
    <cellStyle name="千位分隔 2 3 6 2 2" xfId="237"/>
    <cellStyle name="千位分隔 2 3 6 2 2 2" xfId="238"/>
    <cellStyle name="千位分隔 2 3 6 2 2 3" xfId="239"/>
    <cellStyle name="千位分隔 2 3 6 3" xfId="240"/>
    <cellStyle name="千位分隔 2 3 6 3 2" xfId="241"/>
    <cellStyle name="千位分隔 2 3 6 3 3" xfId="242"/>
    <cellStyle name="千位分隔 2 3 6 4" xfId="243"/>
    <cellStyle name="千位分隔 2 3 6 5" xfId="244"/>
    <cellStyle name="千位分隔 2 3 7" xfId="245"/>
    <cellStyle name="千位分隔 2 3 7 2" xfId="246"/>
    <cellStyle name="千位分隔 2 3 7 2 2" xfId="247"/>
    <cellStyle name="千位分隔 2 3 7 2 2 2" xfId="248"/>
    <cellStyle name="千位分隔 2 3 7 2 2 3" xfId="249"/>
    <cellStyle name="千位分隔 2 3 7 3" xfId="250"/>
    <cellStyle name="千位分隔 2 3 7 3 2" xfId="251"/>
    <cellStyle name="千位分隔 2 3 7 3 3" xfId="252"/>
    <cellStyle name="千位分隔 2 3 7 4" xfId="253"/>
    <cellStyle name="千位分隔 2 3 7 5" xfId="254"/>
    <cellStyle name="千位分隔 2 3 8" xfId="255"/>
    <cellStyle name="千位分隔 2 3 8 2" xfId="256"/>
    <cellStyle name="千位分隔 2 3 8 2 2" xfId="257"/>
    <cellStyle name="千位分隔 2 3 8 2 2 2" xfId="258"/>
    <cellStyle name="千位分隔 2 3 8 2 2 3" xfId="259"/>
    <cellStyle name="千位分隔 2 3 8 3" xfId="260"/>
    <cellStyle name="千位分隔 2 3 8 3 2" xfId="261"/>
    <cellStyle name="千位分隔 2 3 8 3 3" xfId="262"/>
    <cellStyle name="千位分隔 2 3 8 4" xfId="263"/>
    <cellStyle name="千位分隔 2 3 8 5" xfId="264"/>
    <cellStyle name="千位分隔 2 3 9" xfId="265"/>
    <cellStyle name="千位分隔 2 3 9 2" xfId="266"/>
    <cellStyle name="千位分隔 2 3 9 2 2" xfId="267"/>
    <cellStyle name="千位分隔 2 3 9 2 2 2" xfId="268"/>
    <cellStyle name="千位分隔 2 3 9 2 2 3" xfId="269"/>
    <cellStyle name="千位分隔 2 3 9 3" xfId="270"/>
    <cellStyle name="千位分隔 2 3 9 3 2" xfId="271"/>
    <cellStyle name="千位分隔 2 3 9 3 3" xfId="272"/>
    <cellStyle name="千位分隔 2 3 9 4" xfId="273"/>
    <cellStyle name="千位分隔 2 3 9 5" xfId="274"/>
    <cellStyle name="千位分隔 2 4" xfId="275"/>
    <cellStyle name="千位分隔 2 4 2" xfId="276"/>
    <cellStyle name="千位分隔 2 4 2 2" xfId="277"/>
    <cellStyle name="千位分隔 2 4 2 2 2" xfId="278"/>
    <cellStyle name="千位分隔 2 4 2 2 3" xfId="279"/>
    <cellStyle name="千位分隔 2 4 3" xfId="280"/>
    <cellStyle name="千位分隔 2 4 3 2" xfId="281"/>
    <cellStyle name="千位分隔 2 4 3 3" xfId="282"/>
    <cellStyle name="千位分隔 2 4 4" xfId="283"/>
    <cellStyle name="千位分隔 2 4 5" xfId="284"/>
    <cellStyle name="千位分隔 2 5" xfId="285"/>
    <cellStyle name="千位分隔 2 5 2" xfId="286"/>
    <cellStyle name="千位分隔 2 5 2 2" xfId="287"/>
    <cellStyle name="千位分隔 2 5 2 2 2" xfId="288"/>
    <cellStyle name="千位分隔 2 5 2 2 3" xfId="289"/>
    <cellStyle name="千位分隔 2 5 3" xfId="290"/>
    <cellStyle name="千位分隔 2 5 3 2" xfId="291"/>
    <cellStyle name="千位分隔 2 5 3 3" xfId="292"/>
    <cellStyle name="千位分隔 2 5 4" xfId="293"/>
    <cellStyle name="千位分隔 2 5 5" xfId="294"/>
    <cellStyle name="千位分隔 2 6" xfId="295"/>
    <cellStyle name="千位分隔 2 6 2" xfId="296"/>
    <cellStyle name="千位分隔 2 6 2 2" xfId="297"/>
    <cellStyle name="千位分隔 2 6 2 2 2" xfId="298"/>
    <cellStyle name="千位分隔 2 6 2 2 3" xfId="299"/>
    <cellStyle name="千位分隔 2 6 3" xfId="300"/>
    <cellStyle name="千位分隔 2 6 3 2" xfId="301"/>
    <cellStyle name="千位分隔 2 6 3 3" xfId="302"/>
    <cellStyle name="千位分隔 2 6 4" xfId="303"/>
    <cellStyle name="千位分隔 2 6 5" xfId="304"/>
    <cellStyle name="千位分隔 2 7" xfId="305"/>
    <cellStyle name="千位分隔 2 7 2" xfId="306"/>
    <cellStyle name="千位分隔 2 7 2 2" xfId="307"/>
    <cellStyle name="千位分隔 2 7 2 2 2" xfId="308"/>
    <cellStyle name="千位分隔 2 7 2 2 3" xfId="309"/>
    <cellStyle name="千位分隔 2 7 3" xfId="310"/>
    <cellStyle name="千位分隔 2 7 3 2" xfId="311"/>
    <cellStyle name="千位分隔 2 7 3 3" xfId="312"/>
    <cellStyle name="千位分隔 2 7 4" xfId="313"/>
    <cellStyle name="千位分隔 2 7 5" xfId="314"/>
    <cellStyle name="千位分隔 2 8" xfId="315"/>
    <cellStyle name="千位分隔 2 8 2" xfId="316"/>
    <cellStyle name="千位分隔 2 8 2 2" xfId="317"/>
    <cellStyle name="千位分隔 2 8 2 2 2" xfId="318"/>
    <cellStyle name="千位分隔 2 8 2 2 3" xfId="319"/>
    <cellStyle name="千位分隔 2 8 3" xfId="320"/>
    <cellStyle name="千位分隔 2 8 3 2" xfId="321"/>
    <cellStyle name="千位分隔 2 8 3 3" xfId="322"/>
    <cellStyle name="千位分隔 2 8 4" xfId="323"/>
    <cellStyle name="千位分隔 2 8 5" xfId="324"/>
    <cellStyle name="千位分隔 2 9" xfId="325"/>
    <cellStyle name="千位分隔 2 9 2" xfId="326"/>
    <cellStyle name="千位分隔 2 9 2 2" xfId="327"/>
    <cellStyle name="千位分隔 2 9 2 2 2" xfId="328"/>
    <cellStyle name="千位分隔 2 9 2 2 3" xfId="329"/>
    <cellStyle name="千位分隔 2 9 3" xfId="330"/>
    <cellStyle name="千位分隔 2 9 3 2" xfId="331"/>
    <cellStyle name="千位分隔 2 9 3 3" xfId="332"/>
    <cellStyle name="千位分隔 2 9 4" xfId="333"/>
    <cellStyle name="千位分隔 2 9 5" xfId="334"/>
    <cellStyle name="好 2" xfId="335"/>
    <cellStyle name="差 2" xfId="336"/>
    <cellStyle name="常规 11 2" xfId="337"/>
    <cellStyle name="常规 11 2 2" xfId="338"/>
    <cellStyle name="常规 11 2 2 2" xfId="339"/>
    <cellStyle name="常规 11 2 2 3" xfId="340"/>
    <cellStyle name="常规 11 3" xfId="341"/>
    <cellStyle name="常规 11 3 2" xfId="342"/>
    <cellStyle name="常规 11 3 3" xfId="343"/>
    <cellStyle name="常规 11 7" xfId="344"/>
    <cellStyle name="常规 12 2" xfId="345"/>
    <cellStyle name="常规 12 2 2" xfId="346"/>
    <cellStyle name="常规 12 2 2 2" xfId="347"/>
    <cellStyle name="常规 12 2 2 3" xfId="348"/>
    <cellStyle name="常规 12 3" xfId="349"/>
    <cellStyle name="常规 12 3 2" xfId="350"/>
    <cellStyle name="常规 12 3 3" xfId="351"/>
    <cellStyle name="常规 2" xfId="352"/>
    <cellStyle name="常规 2 10" xfId="353"/>
    <cellStyle name="常规 2 10 2" xfId="354"/>
    <cellStyle name="常规 2 10 2 2" xfId="355"/>
    <cellStyle name="常规 2 10 2 2 2" xfId="356"/>
    <cellStyle name="常规 2 10 2 2 3" xfId="357"/>
    <cellStyle name="常规 2 10 3" xfId="358"/>
    <cellStyle name="常规 2 10 3 2" xfId="359"/>
    <cellStyle name="常规 2 10 3 3" xfId="360"/>
    <cellStyle name="常规 2 10 4" xfId="361"/>
    <cellStyle name="常规 2 10 5" xfId="362"/>
    <cellStyle name="常规 2 11" xfId="363"/>
    <cellStyle name="常规 2 11 2" xfId="364"/>
    <cellStyle name="常规 2 11 2 2" xfId="365"/>
    <cellStyle name="常规 2 11 2 2 2" xfId="366"/>
    <cellStyle name="常规 2 11 2 2 3" xfId="367"/>
    <cellStyle name="常规 2 11 3" xfId="368"/>
    <cellStyle name="常规 2 11 3 2" xfId="369"/>
    <cellStyle name="常规 2 11 3 3" xfId="370"/>
    <cellStyle name="常规 2 11 4" xfId="371"/>
    <cellStyle name="常规 2 11 5" xfId="372"/>
    <cellStyle name="常规 2 12" xfId="373"/>
    <cellStyle name="常规 2 12 2" xfId="374"/>
    <cellStyle name="常规 2 12 2 2" xfId="375"/>
    <cellStyle name="常规 2 12 2 2 2" xfId="376"/>
    <cellStyle name="常规 2 12 2 2 3" xfId="377"/>
    <cellStyle name="常规 2 12 3" xfId="378"/>
    <cellStyle name="常规 2 12 3 2" xfId="379"/>
    <cellStyle name="常规 2 12 3 3" xfId="380"/>
    <cellStyle name="常规 2 12 4" xfId="381"/>
    <cellStyle name="常规 2 12 5" xfId="382"/>
    <cellStyle name="常规 2 13" xfId="383"/>
    <cellStyle name="常规 2 13 2" xfId="384"/>
    <cellStyle name="常规 2 13 2 2" xfId="385"/>
    <cellStyle name="常规 2 13 2 3" xfId="386"/>
    <cellStyle name="常规 2 13 3" xfId="387"/>
    <cellStyle name="常规 2 13 4" xfId="388"/>
    <cellStyle name="常规 2 14" xfId="389"/>
    <cellStyle name="常规 2 14 2" xfId="390"/>
    <cellStyle name="常规 2 14 3" xfId="391"/>
    <cellStyle name="常规 2 2" xfId="392"/>
    <cellStyle name="常规 2 2 10" xfId="393"/>
    <cellStyle name="常规 2 2 10 2" xfId="394"/>
    <cellStyle name="常规 2 2 10 2 2" xfId="395"/>
    <cellStyle name="常规 2 2 10 2 2 2" xfId="396"/>
    <cellStyle name="常规 2 2 10 2 2 3" xfId="397"/>
    <cellStyle name="常规 2 2 10 3" xfId="398"/>
    <cellStyle name="常规 2 2 10 3 2" xfId="399"/>
    <cellStyle name="常规 2 2 10 3 3" xfId="400"/>
    <cellStyle name="常规 2 2 10 4" xfId="401"/>
    <cellStyle name="常规 2 2 10 5" xfId="402"/>
    <cellStyle name="常规 2 2 11" xfId="403"/>
    <cellStyle name="常规 2 2 11 2" xfId="404"/>
    <cellStyle name="常规 2 2 11 2 2" xfId="405"/>
    <cellStyle name="常规 2 2 11 2 2 2" xfId="406"/>
    <cellStyle name="常规 2 2 11 2 2 3" xfId="407"/>
    <cellStyle name="常规 2 2 11 3" xfId="408"/>
    <cellStyle name="常规 2 2 11 3 2" xfId="409"/>
    <cellStyle name="常规 2 2 11 3 3" xfId="410"/>
    <cellStyle name="常规 2 2 11 4" xfId="411"/>
    <cellStyle name="常规 2 2 11 5" xfId="412"/>
    <cellStyle name="常规 2 2 12" xfId="413"/>
    <cellStyle name="常规 2 2 12 2" xfId="414"/>
    <cellStyle name="常规 2 2 12 2 2" xfId="415"/>
    <cellStyle name="常规 2 2 12 2 3" xfId="416"/>
    <cellStyle name="常规 2 2 13" xfId="417"/>
    <cellStyle name="常规 2 2 13 2" xfId="418"/>
    <cellStyle name="常规 2 2 13 2 2" xfId="419"/>
    <cellStyle name="常规 2 2 13 2 3" xfId="420"/>
    <cellStyle name="常规 2 2 13 3" xfId="421"/>
    <cellStyle name="常规 2 2 13 4" xfId="422"/>
    <cellStyle name="常规 2 2 14" xfId="423"/>
    <cellStyle name="常规 2 2 14 2" xfId="424"/>
    <cellStyle name="常规 2 2 14 3" xfId="425"/>
    <cellStyle name="常规 2 2 15" xfId="426"/>
    <cellStyle name="常规 2 2 16" xfId="427"/>
    <cellStyle name="常规 2 2 17" xfId="428"/>
    <cellStyle name="常规 2 2 18" xfId="429"/>
    <cellStyle name="常规 2 2 19" xfId="430"/>
    <cellStyle name="常规 2 2 2" xfId="431"/>
    <cellStyle name="常规 2 2 2 2" xfId="432"/>
    <cellStyle name="常规 2 2 2 2 2" xfId="433"/>
    <cellStyle name="常规 2 2 2 2 3" xfId="434"/>
    <cellStyle name="常规 2 2 20" xfId="435"/>
    <cellStyle name="常规 2 2 3" xfId="436"/>
    <cellStyle name="常规 2 2 3 2" xfId="437"/>
    <cellStyle name="常规 2 2 3 2 2" xfId="438"/>
    <cellStyle name="常规 2 2 3 2 2 2" xfId="439"/>
    <cellStyle name="常规 2 2 3 2 2 3" xfId="440"/>
    <cellStyle name="常规 2 2 3 3" xfId="441"/>
    <cellStyle name="常规 2 2 3 3 2" xfId="442"/>
    <cellStyle name="常规 2 2 3 3 3" xfId="443"/>
    <cellStyle name="常规 2 2 3 4" xfId="444"/>
    <cellStyle name="常规 2 2 3 5" xfId="445"/>
    <cellStyle name="常规 2 2 4" xfId="446"/>
    <cellStyle name="常规 2 2 4 2" xfId="447"/>
    <cellStyle name="常规 2 2 4 2 2" xfId="448"/>
    <cellStyle name="常规 2 2 4 2 2 2" xfId="449"/>
    <cellStyle name="常规 2 2 4 2 2 3" xfId="450"/>
    <cellStyle name="常规 2 2 4 3" xfId="451"/>
    <cellStyle name="常规 2 2 4 3 2" xfId="452"/>
    <cellStyle name="常规 2 2 4 3 3" xfId="453"/>
    <cellStyle name="常规 2 2 4 4" xfId="454"/>
    <cellStyle name="常规 2 2 4 5" xfId="455"/>
    <cellStyle name="常规 2 2 5" xfId="456"/>
    <cellStyle name="常规 2 2 5 2" xfId="457"/>
    <cellStyle name="常规 2 2 5 2 2" xfId="458"/>
    <cellStyle name="常规 2 2 5 2 2 2" xfId="459"/>
    <cellStyle name="常规 2 2 5 2 2 3" xfId="460"/>
    <cellStyle name="常规 2 2 5 3" xfId="461"/>
    <cellStyle name="常规 2 2 5 3 2" xfId="462"/>
    <cellStyle name="常规 2 2 5 3 3" xfId="463"/>
    <cellStyle name="常规 2 2 5 4" xfId="464"/>
    <cellStyle name="常规 2 2 5 5" xfId="465"/>
    <cellStyle name="常规 2 2 6" xfId="466"/>
    <cellStyle name="常规 2 2 6 2" xfId="467"/>
    <cellStyle name="常规 2 2 6 2 2" xfId="468"/>
    <cellStyle name="常规 2 2 6 2 2 2" xfId="469"/>
    <cellStyle name="常规 2 2 6 2 2 3" xfId="470"/>
    <cellStyle name="常规 2 2 6 3" xfId="471"/>
    <cellStyle name="常规 2 2 6 3 2" xfId="472"/>
    <cellStyle name="常规 2 2 6 3 3" xfId="473"/>
    <cellStyle name="常规 2 2 6 4" xfId="474"/>
    <cellStyle name="常规 2 2 6 5" xfId="475"/>
    <cellStyle name="常规 2 2 7" xfId="476"/>
    <cellStyle name="常规 2 2 7 2" xfId="477"/>
    <cellStyle name="常规 2 2 7 2 2" xfId="478"/>
    <cellStyle name="常规 2 2 7 2 2 2" xfId="479"/>
    <cellStyle name="常规 2 2 7 2 2 3" xfId="480"/>
    <cellStyle name="常规 2 2 7 3" xfId="481"/>
    <cellStyle name="常规 2 2 7 3 2" xfId="482"/>
    <cellStyle name="常规 2 2 7 3 3" xfId="483"/>
    <cellStyle name="常规 2 2 7 4" xfId="484"/>
    <cellStyle name="常规 2 2 7 5" xfId="485"/>
    <cellStyle name="常规 2 2 8" xfId="486"/>
    <cellStyle name="常规 2 2 8 2" xfId="487"/>
    <cellStyle name="常规 2 2 8 2 2" xfId="488"/>
    <cellStyle name="常规 2 2 8 2 2 2" xfId="489"/>
    <cellStyle name="常规 2 2 8 2 2 3" xfId="490"/>
    <cellStyle name="常规 2 2 8 3" xfId="491"/>
    <cellStyle name="常规 2 2 8 3 2" xfId="492"/>
    <cellStyle name="常规 2 2 8 3 3" xfId="493"/>
    <cellStyle name="常规 2 2 8 4" xfId="494"/>
    <cellStyle name="常规 2 2 8 5" xfId="495"/>
    <cellStyle name="常规 2 2 9" xfId="496"/>
    <cellStyle name="常规 2 2 9 2" xfId="497"/>
    <cellStyle name="常规 2 2 9 2 2" xfId="498"/>
    <cellStyle name="常规 2 2 9 2 2 2" xfId="499"/>
    <cellStyle name="常规 2 2 9 2 2 3" xfId="500"/>
    <cellStyle name="常规 2 2 9 3" xfId="501"/>
    <cellStyle name="常规 2 2 9 3 2" xfId="502"/>
    <cellStyle name="常规 2 2 9 3 3" xfId="503"/>
    <cellStyle name="常规 2 2 9 4" xfId="504"/>
    <cellStyle name="常规 2 2 9 5" xfId="505"/>
    <cellStyle name="常规 2 3" xfId="506"/>
    <cellStyle name="常规 2 3 10" xfId="507"/>
    <cellStyle name="常规 2 3 10 2" xfId="508"/>
    <cellStyle name="常规 2 3 10 2 2" xfId="509"/>
    <cellStyle name="常规 2 3 10 2 2 2" xfId="510"/>
    <cellStyle name="常规 2 3 10 2 2 3" xfId="511"/>
    <cellStyle name="常规 2 3 10 3" xfId="512"/>
    <cellStyle name="常规 2 3 10 3 2" xfId="513"/>
    <cellStyle name="常规 2 3 10 3 3" xfId="514"/>
    <cellStyle name="常规 2 3 10 4" xfId="515"/>
    <cellStyle name="常规 2 3 10 5" xfId="516"/>
    <cellStyle name="常规 2 3 11" xfId="517"/>
    <cellStyle name="常规 2 3 11 2" xfId="518"/>
    <cellStyle name="常规 2 3 11 2 2" xfId="519"/>
    <cellStyle name="常规 2 3 11 2 2 2" xfId="520"/>
    <cellStyle name="常规 2 3 11 2 2 3" xfId="521"/>
    <cellStyle name="常规 2 3 11 3" xfId="522"/>
    <cellStyle name="常规 2 3 11 3 2" xfId="523"/>
    <cellStyle name="常规 2 3 11 3 3" xfId="524"/>
    <cellStyle name="常规 2 3 11 4" xfId="525"/>
    <cellStyle name="常规 2 3 11 5" xfId="526"/>
    <cellStyle name="常规 2 3 12" xfId="527"/>
    <cellStyle name="常规 2 3 12 2" xfId="528"/>
    <cellStyle name="常规 2 3 12 2 2" xfId="529"/>
    <cellStyle name="常规 2 3 12 2 3" xfId="530"/>
    <cellStyle name="常规 2 3 13" xfId="531"/>
    <cellStyle name="常规 2 3 13 2" xfId="532"/>
    <cellStyle name="常规 2 3 13 2 2" xfId="533"/>
    <cellStyle name="常规 2 3 13 2 3" xfId="534"/>
    <cellStyle name="常规 2 3 13 3" xfId="535"/>
    <cellStyle name="常规 2 3 13 4" xfId="536"/>
    <cellStyle name="常规 2 3 14" xfId="537"/>
    <cellStyle name="常规 2 3 14 2" xfId="538"/>
    <cellStyle name="常规 2 3 14 3" xfId="539"/>
    <cellStyle name="常规 2 3 15" xfId="540"/>
    <cellStyle name="常规 2 3 16" xfId="541"/>
    <cellStyle name="常规 2 3 17" xfId="542"/>
    <cellStyle name="常规 2 3 18" xfId="543"/>
    <cellStyle name="常规 2 3 19" xfId="544"/>
    <cellStyle name="常规 2 3 2" xfId="545"/>
    <cellStyle name="常规 2 3 2 2" xfId="546"/>
    <cellStyle name="常规 2 3 2 2 2" xfId="547"/>
    <cellStyle name="常规 2 3 2 2 3" xfId="548"/>
    <cellStyle name="常规 2 3 20" xfId="549"/>
    <cellStyle name="常规 2 3 3" xfId="550"/>
    <cellStyle name="常规 2 3 3 2" xfId="551"/>
    <cellStyle name="常规 2 3 3 2 2" xfId="552"/>
    <cellStyle name="常规 2 3 3 2 2 2" xfId="553"/>
    <cellStyle name="常规 2 3 3 2 2 3" xfId="554"/>
    <cellStyle name="常规 2 3 3 3" xfId="555"/>
    <cellStyle name="常规 2 3 3 3 2" xfId="556"/>
    <cellStyle name="常规 2 3 3 3 3" xfId="557"/>
    <cellStyle name="常规 2 3 3 4" xfId="558"/>
    <cellStyle name="常规 2 3 3 5" xfId="559"/>
    <cellStyle name="常规 2 3 4" xfId="560"/>
    <cellStyle name="常规 2 3 4 2" xfId="561"/>
    <cellStyle name="常规 2 3 4 2 2" xfId="562"/>
    <cellStyle name="常规 2 3 4 2 2 2" xfId="563"/>
    <cellStyle name="常规 2 3 4 2 2 3" xfId="564"/>
    <cellStyle name="常规 2 3 4 3" xfId="565"/>
    <cellStyle name="常规 2 3 4 3 2" xfId="566"/>
    <cellStyle name="常规 2 3 4 3 3" xfId="567"/>
    <cellStyle name="常规 2 3 4 4" xfId="568"/>
    <cellStyle name="常规 2 3 4 5" xfId="569"/>
    <cellStyle name="常规 2 3 5" xfId="570"/>
    <cellStyle name="常规 2 3 5 2" xfId="571"/>
    <cellStyle name="常规 2 3 5 2 2" xfId="572"/>
    <cellStyle name="常规 2 3 5 2 2 2" xfId="573"/>
    <cellStyle name="常规 2 3 5 2 2 3" xfId="574"/>
    <cellStyle name="常规 2 3 5 3" xfId="575"/>
    <cellStyle name="常规 2 3 5 3 2" xfId="576"/>
    <cellStyle name="常规 2 3 5 3 3" xfId="577"/>
    <cellStyle name="常规 2 3 5 4" xfId="578"/>
    <cellStyle name="常规 2 3 5 5" xfId="579"/>
    <cellStyle name="常规 2 3 6" xfId="580"/>
    <cellStyle name="常规 2 3 6 2" xfId="581"/>
    <cellStyle name="常规 2 3 6 2 2" xfId="582"/>
    <cellStyle name="常规 2 3 6 2 2 2" xfId="583"/>
    <cellStyle name="常规 2 3 6 2 2 3" xfId="584"/>
    <cellStyle name="常规 2 3 6 3" xfId="585"/>
    <cellStyle name="常规 2 3 6 3 2" xfId="586"/>
    <cellStyle name="常规 2 3 6 3 3" xfId="587"/>
    <cellStyle name="常规 2 3 6 4" xfId="588"/>
    <cellStyle name="常规 2 3 6 5" xfId="589"/>
    <cellStyle name="常规 2 3 7" xfId="590"/>
    <cellStyle name="常规 2 3 7 2" xfId="591"/>
    <cellStyle name="常规 2 3 7 2 2" xfId="592"/>
    <cellStyle name="常规 2 3 7 2 2 2" xfId="593"/>
    <cellStyle name="常规 2 3 7 2 2 3" xfId="594"/>
    <cellStyle name="常规 2 3 7 3" xfId="595"/>
    <cellStyle name="常规 2 3 7 3 2" xfId="596"/>
    <cellStyle name="常规 2 3 7 3 3" xfId="597"/>
    <cellStyle name="常规 2 3 7 4" xfId="598"/>
    <cellStyle name="常规 2 3 7 5" xfId="599"/>
    <cellStyle name="常规 2 3 8" xfId="600"/>
    <cellStyle name="常规 2 3 8 2" xfId="601"/>
    <cellStyle name="常规 2 3 8 2 2" xfId="602"/>
    <cellStyle name="常规 2 3 8 2 2 2" xfId="603"/>
    <cellStyle name="常规 2 3 8 2 2 3" xfId="604"/>
    <cellStyle name="常规 2 3 8 3" xfId="605"/>
    <cellStyle name="常规 2 3 8 3 2" xfId="606"/>
    <cellStyle name="常规 2 3 8 3 3" xfId="607"/>
    <cellStyle name="常规 2 3 8 4" xfId="608"/>
    <cellStyle name="常规 2 3 8 5" xfId="609"/>
    <cellStyle name="常规 2 3 9" xfId="610"/>
    <cellStyle name="常规 2 3 9 2" xfId="611"/>
    <cellStyle name="常规 2 3 9 2 2" xfId="612"/>
    <cellStyle name="常规 2 3 9 2 2 2" xfId="613"/>
    <cellStyle name="常规 2 3 9 2 2 3" xfId="614"/>
    <cellStyle name="常规 2 3 9 3" xfId="615"/>
    <cellStyle name="常规 2 3 9 3 2" xfId="616"/>
    <cellStyle name="常规 2 3 9 3 3" xfId="617"/>
    <cellStyle name="常规 2 3 9 4" xfId="618"/>
    <cellStyle name="常规 2 3 9 5" xfId="619"/>
    <cellStyle name="常规 2 4" xfId="620"/>
    <cellStyle name="常规 2 4 2" xfId="621"/>
    <cellStyle name="常规 2 4 2 2" xfId="622"/>
    <cellStyle name="常规 2 4 2 2 2" xfId="623"/>
    <cellStyle name="常规 2 4 2 2 3" xfId="624"/>
    <cellStyle name="常规 2 4 3" xfId="625"/>
    <cellStyle name="常规 2 4 3 2" xfId="626"/>
    <cellStyle name="常规 2 4 3 3" xfId="627"/>
    <cellStyle name="常规 2 4 4" xfId="628"/>
    <cellStyle name="常规 2 4 5" xfId="629"/>
    <cellStyle name="常规 2 5" xfId="630"/>
    <cellStyle name="常规 2 5 2" xfId="631"/>
    <cellStyle name="常规 2 5 2 2" xfId="632"/>
    <cellStyle name="常规 2 5 2 2 2" xfId="633"/>
    <cellStyle name="常规 2 5 2 2 3" xfId="634"/>
    <cellStyle name="常规 2 5 3" xfId="635"/>
    <cellStyle name="常规 2 5 3 2" xfId="636"/>
    <cellStyle name="常规 2 5 3 3" xfId="637"/>
    <cellStyle name="常规 2 5 4" xfId="638"/>
    <cellStyle name="常规 2 5 5" xfId="639"/>
    <cellStyle name="常规 2 6" xfId="640"/>
    <cellStyle name="常规 2 6 2" xfId="641"/>
    <cellStyle name="常规 2 6 2 2" xfId="642"/>
    <cellStyle name="常规 2 6 2 2 2" xfId="643"/>
    <cellStyle name="常规 2 6 2 2 3" xfId="644"/>
    <cellStyle name="常规 2 6 3" xfId="645"/>
    <cellStyle name="常规 2 6 3 2" xfId="646"/>
    <cellStyle name="常规 2 6 3 3" xfId="647"/>
    <cellStyle name="常规 2 6 4" xfId="648"/>
    <cellStyle name="常规 2 6 5" xfId="649"/>
    <cellStyle name="常规 2 7" xfId="650"/>
    <cellStyle name="常规 2 7 2" xfId="651"/>
    <cellStyle name="常规 2 7 2 2" xfId="652"/>
    <cellStyle name="常规 2 7 2 2 2" xfId="653"/>
    <cellStyle name="常规 2 7 2 2 3" xfId="654"/>
    <cellStyle name="常规 2 7 3" xfId="655"/>
    <cellStyle name="常规 2 7 3 2" xfId="656"/>
    <cellStyle name="常规 2 7 3 3" xfId="657"/>
    <cellStyle name="常规 2 7 4" xfId="658"/>
    <cellStyle name="常规 2 7 5" xfId="659"/>
    <cellStyle name="常规 2 8" xfId="660"/>
    <cellStyle name="常规 2 8 2" xfId="661"/>
    <cellStyle name="常规 2 8 2 2" xfId="662"/>
    <cellStyle name="常规 2 8 2 2 2" xfId="663"/>
    <cellStyle name="常规 2 8 2 2 3" xfId="664"/>
    <cellStyle name="常规 2 8 3" xfId="665"/>
    <cellStyle name="常规 2 8 3 2" xfId="666"/>
    <cellStyle name="常规 2 8 3 3" xfId="667"/>
    <cellStyle name="常规 2 8 4" xfId="668"/>
    <cellStyle name="常规 2 8 5" xfId="669"/>
    <cellStyle name="常规 2 9" xfId="670"/>
    <cellStyle name="常规 2 9 2" xfId="671"/>
    <cellStyle name="常规 2 9 2 2" xfId="672"/>
    <cellStyle name="常规 2 9 2 2 2" xfId="673"/>
    <cellStyle name="常规 2 9 2 2 3" xfId="674"/>
    <cellStyle name="常规 2 9 3" xfId="675"/>
    <cellStyle name="常规 2 9 3 2" xfId="676"/>
    <cellStyle name="常规 2 9 3 3" xfId="677"/>
    <cellStyle name="常规 2 9 4" xfId="678"/>
    <cellStyle name="常规 2 9 5" xfId="679"/>
    <cellStyle name="常规 24" xfId="680"/>
    <cellStyle name="常规 3" xfId="681"/>
    <cellStyle name="常规 3 10" xfId="682"/>
    <cellStyle name="常规 3 10 2" xfId="683"/>
    <cellStyle name="常规 3 10 2 2" xfId="684"/>
    <cellStyle name="常规 3 10 2 2 2" xfId="685"/>
    <cellStyle name="常规 3 10 2 2 3" xfId="686"/>
    <cellStyle name="常规 3 10 3" xfId="687"/>
    <cellStyle name="常规 3 10 3 2" xfId="688"/>
    <cellStyle name="常规 3 10 3 3" xfId="689"/>
    <cellStyle name="常规 3 10 4" xfId="690"/>
    <cellStyle name="常规 3 10 5" xfId="691"/>
    <cellStyle name="常规 3 11" xfId="692"/>
    <cellStyle name="常规 3 11 2" xfId="693"/>
    <cellStyle name="常规 3 11 2 2" xfId="694"/>
    <cellStyle name="常规 3 11 2 2 2" xfId="695"/>
    <cellStyle name="常规 3 11 2 2 3" xfId="696"/>
    <cellStyle name="常规 3 11 3" xfId="697"/>
    <cellStyle name="常规 3 11 3 2" xfId="698"/>
    <cellStyle name="常规 3 11 3 3" xfId="699"/>
    <cellStyle name="常规 3 11 4" xfId="700"/>
    <cellStyle name="常规 3 11 5" xfId="701"/>
    <cellStyle name="常规 3 12" xfId="702"/>
    <cellStyle name="常规 3 12 2" xfId="703"/>
    <cellStyle name="常规 3 12 2 2" xfId="704"/>
    <cellStyle name="常规 3 12 2 3" xfId="705"/>
    <cellStyle name="常规 3 12 3" xfId="706"/>
    <cellStyle name="常规 3 12 4" xfId="707"/>
    <cellStyle name="常规 3 13" xfId="708"/>
    <cellStyle name="常规 3 13 2" xfId="709"/>
    <cellStyle name="常规 3 13 3" xfId="710"/>
    <cellStyle name="常规 3 14" xfId="711"/>
    <cellStyle name="常规 3 15" xfId="712"/>
    <cellStyle name="常规 3 16" xfId="713"/>
    <cellStyle name="常规 3 17" xfId="714"/>
    <cellStyle name="常规 3 2" xfId="715"/>
    <cellStyle name="常规 3 2 2" xfId="716"/>
    <cellStyle name="常规 3 2 2 2" xfId="717"/>
    <cellStyle name="常规 3 2 2 3" xfId="718"/>
    <cellStyle name="常规 3 3" xfId="719"/>
    <cellStyle name="常规 3 3 2" xfId="720"/>
    <cellStyle name="常规 3 3 2 2" xfId="721"/>
    <cellStyle name="常规 3 3 2 2 2" xfId="722"/>
    <cellStyle name="常规 3 3 2 2 3" xfId="723"/>
    <cellStyle name="常规 3 3 3" xfId="724"/>
    <cellStyle name="常规 3 3 3 2" xfId="725"/>
    <cellStyle name="常规 3 3 3 3" xfId="726"/>
    <cellStyle name="常规 3 3 4" xfId="727"/>
    <cellStyle name="常规 3 3 5" xfId="728"/>
    <cellStyle name="常规 3 4" xfId="729"/>
    <cellStyle name="常规 3 4 2" xfId="730"/>
    <cellStyle name="常规 3 4 2 2" xfId="731"/>
    <cellStyle name="常规 3 4 2 2 2" xfId="732"/>
    <cellStyle name="常规 3 4 2 2 3" xfId="733"/>
    <cellStyle name="常规 3 4 3" xfId="734"/>
    <cellStyle name="常规 3 4 3 2" xfId="735"/>
    <cellStyle name="常规 3 4 3 3" xfId="736"/>
    <cellStyle name="常规 3 4 4" xfId="737"/>
    <cellStyle name="常规 3 4 5" xfId="738"/>
    <cellStyle name="常规 3 5" xfId="739"/>
    <cellStyle name="常规 3 5 2" xfId="740"/>
    <cellStyle name="常规 3 5 2 2" xfId="741"/>
    <cellStyle name="常规 3 5 2 2 2" xfId="742"/>
    <cellStyle name="常规 3 5 2 2 3" xfId="743"/>
    <cellStyle name="常规 3 5 3" xfId="744"/>
    <cellStyle name="常规 3 5 3 2" xfId="745"/>
    <cellStyle name="常规 3 5 3 3" xfId="746"/>
    <cellStyle name="常规 3 5 4" xfId="747"/>
    <cellStyle name="常规 3 5 5" xfId="748"/>
    <cellStyle name="常规 3 6" xfId="749"/>
    <cellStyle name="常规 3 6 2" xfId="750"/>
    <cellStyle name="常规 3 6 2 2" xfId="751"/>
    <cellStyle name="常规 3 6 2 2 2" xfId="752"/>
    <cellStyle name="常规 3 6 2 2 3" xfId="753"/>
    <cellStyle name="常规 3 6 3" xfId="754"/>
    <cellStyle name="常规 3 6 3 2" xfId="755"/>
    <cellStyle name="常规 3 6 3 3" xfId="756"/>
    <cellStyle name="常规 3 6 4" xfId="757"/>
    <cellStyle name="常规 3 6 5" xfId="758"/>
    <cellStyle name="常规 3 7" xfId="759"/>
    <cellStyle name="常规 3 7 2" xfId="760"/>
    <cellStyle name="常规 3 7 2 2" xfId="761"/>
    <cellStyle name="常规 3 7 2 2 2" xfId="762"/>
    <cellStyle name="常规 3 7 2 2 3" xfId="763"/>
    <cellStyle name="常规 3 7 3" xfId="764"/>
    <cellStyle name="常规 3 7 3 2" xfId="765"/>
    <cellStyle name="常规 3 7 3 3" xfId="766"/>
    <cellStyle name="常规 3 7 4" xfId="767"/>
    <cellStyle name="常规 3 7 5" xfId="768"/>
    <cellStyle name="常规 3 8" xfId="769"/>
    <cellStyle name="常规 3 8 2" xfId="770"/>
    <cellStyle name="常规 3 8 2 2" xfId="771"/>
    <cellStyle name="常规 3 8 2 2 2" xfId="772"/>
    <cellStyle name="常规 3 8 2 2 3" xfId="773"/>
    <cellStyle name="常规 3 8 3" xfId="774"/>
    <cellStyle name="常规 3 8 3 2" xfId="775"/>
    <cellStyle name="常规 3 8 3 3" xfId="776"/>
    <cellStyle name="常规 3 8 4" xfId="777"/>
    <cellStyle name="常规 3 8 5" xfId="778"/>
    <cellStyle name="常规 3 9" xfId="779"/>
    <cellStyle name="常规 3 9 2" xfId="780"/>
    <cellStyle name="常规 3 9 2 2" xfId="781"/>
    <cellStyle name="常规 3 9 2 2 2" xfId="782"/>
    <cellStyle name="常规 3 9 2 2 3" xfId="783"/>
    <cellStyle name="常规 3 9 3" xfId="784"/>
    <cellStyle name="常规 3 9 3 2" xfId="785"/>
    <cellStyle name="常规 3 9 3 3" xfId="786"/>
    <cellStyle name="常规 3 9 4" xfId="787"/>
    <cellStyle name="常规 3 9 5" xfId="788"/>
    <cellStyle name="常规 4" xfId="789"/>
    <cellStyle name="常规 4 10" xfId="790"/>
    <cellStyle name="常规 4 10 2" xfId="791"/>
    <cellStyle name="常规 4 10 2 2" xfId="792"/>
    <cellStyle name="常规 4 10 2 2 2" xfId="793"/>
    <cellStyle name="常规 4 10 2 2 3" xfId="794"/>
    <cellStyle name="常规 4 10 3" xfId="795"/>
    <cellStyle name="常规 4 10 3 2" xfId="796"/>
    <cellStyle name="常规 4 10 3 3" xfId="797"/>
    <cellStyle name="常规 4 10 4" xfId="798"/>
    <cellStyle name="常规 4 10 5" xfId="799"/>
    <cellStyle name="常规 4 11" xfId="800"/>
    <cellStyle name="常规 4 11 2" xfId="801"/>
    <cellStyle name="常规 4 11 2 2" xfId="802"/>
    <cellStyle name="常规 4 11 2 2 2" xfId="803"/>
    <cellStyle name="常规 4 11 2 2 3" xfId="804"/>
    <cellStyle name="常规 4 11 3" xfId="805"/>
    <cellStyle name="常规 4 11 3 2" xfId="806"/>
    <cellStyle name="常规 4 11 3 3" xfId="807"/>
    <cellStyle name="常规 4 11 4" xfId="808"/>
    <cellStyle name="常规 4 11 5" xfId="809"/>
    <cellStyle name="常规 4 12" xfId="810"/>
    <cellStyle name="常规 4 12 2" xfId="811"/>
    <cellStyle name="常规 4 12 2 2" xfId="812"/>
    <cellStyle name="常规 4 12 2 3" xfId="813"/>
    <cellStyle name="常规 4 12 3" xfId="814"/>
    <cellStyle name="常规 4 12 4" xfId="815"/>
    <cellStyle name="常规 4 13" xfId="816"/>
    <cellStyle name="常规 4 14" xfId="817"/>
    <cellStyle name="常规 4 15" xfId="818"/>
    <cellStyle name="常规 4 16" xfId="819"/>
    <cellStyle name="常规 4 17" xfId="820"/>
    <cellStyle name="常规 4 18" xfId="821"/>
    <cellStyle name="常规 4 19" xfId="822"/>
    <cellStyle name="常规 4 2" xfId="823"/>
    <cellStyle name="常规 4 2 2" xfId="824"/>
    <cellStyle name="常规 4 2 2 2" xfId="825"/>
    <cellStyle name="常规 4 2 2 3" xfId="826"/>
    <cellStyle name="常规 4 3" xfId="827"/>
    <cellStyle name="常规 4 3 2" xfId="828"/>
    <cellStyle name="常规 4 3 2 2" xfId="829"/>
    <cellStyle name="常规 4 3 2 2 2" xfId="830"/>
    <cellStyle name="常规 4 3 2 2 3" xfId="831"/>
    <cellStyle name="常规 4 3 3" xfId="832"/>
    <cellStyle name="常规 4 3 3 2" xfId="833"/>
    <cellStyle name="常规 4 3 3 3" xfId="834"/>
    <cellStyle name="常规 4 3 4" xfId="835"/>
    <cellStyle name="常规 4 3 5" xfId="836"/>
    <cellStyle name="常规 4 4" xfId="837"/>
    <cellStyle name="常规 4 4 2" xfId="838"/>
    <cellStyle name="常规 4 4 2 2" xfId="839"/>
    <cellStyle name="常规 4 4 2 2 2" xfId="840"/>
    <cellStyle name="常规 4 4 2 2 3" xfId="841"/>
    <cellStyle name="常规 4 4 3" xfId="842"/>
    <cellStyle name="常规 4 4 3 2" xfId="843"/>
    <cellStyle name="常规 4 4 3 3" xfId="844"/>
    <cellStyle name="常规 4 4 4" xfId="845"/>
    <cellStyle name="常规 4 4 5" xfId="846"/>
    <cellStyle name="常规 4 5" xfId="847"/>
    <cellStyle name="常规 4 5 2" xfId="848"/>
    <cellStyle name="常规 4 5 2 2" xfId="849"/>
    <cellStyle name="常规 4 5 2 2 2" xfId="850"/>
    <cellStyle name="常规 4 5 2 2 3" xfId="851"/>
    <cellStyle name="常规 4 5 3" xfId="852"/>
    <cellStyle name="常规 4 5 3 2" xfId="853"/>
    <cellStyle name="常规 4 5 3 3" xfId="854"/>
    <cellStyle name="常规 4 5 4" xfId="855"/>
    <cellStyle name="常规 4 5 5" xfId="856"/>
    <cellStyle name="常规 4 6" xfId="857"/>
    <cellStyle name="常规 4 6 2" xfId="858"/>
    <cellStyle name="常规 4 6 2 2" xfId="859"/>
    <cellStyle name="常规 4 6 2 2 2" xfId="860"/>
    <cellStyle name="常规 4 6 2 2 3" xfId="861"/>
    <cellStyle name="常规 4 6 3" xfId="862"/>
    <cellStyle name="常规 4 6 3 2" xfId="863"/>
    <cellStyle name="常规 4 6 3 3" xfId="864"/>
    <cellStyle name="常规 4 6 4" xfId="865"/>
    <cellStyle name="常规 4 6 5" xfId="866"/>
    <cellStyle name="常规 4 7" xfId="867"/>
    <cellStyle name="常规 4 7 2" xfId="868"/>
    <cellStyle name="常规 4 7 2 2" xfId="869"/>
    <cellStyle name="常规 4 7 2 2 2" xfId="870"/>
    <cellStyle name="常规 4 7 2 2 3" xfId="871"/>
    <cellStyle name="常规 4 7 3" xfId="872"/>
    <cellStyle name="常规 4 7 3 2" xfId="873"/>
    <cellStyle name="常规 4 7 3 3" xfId="874"/>
    <cellStyle name="常规 4 7 4" xfId="875"/>
    <cellStyle name="常规 4 7 5" xfId="876"/>
    <cellStyle name="常规 4 8" xfId="877"/>
    <cellStyle name="常规 4 8 2" xfId="878"/>
    <cellStyle name="常规 4 8 2 2" xfId="879"/>
    <cellStyle name="常规 4 8 2 2 2" xfId="880"/>
    <cellStyle name="常规 4 8 2 2 3" xfId="881"/>
    <cellStyle name="常规 4 8 3" xfId="882"/>
    <cellStyle name="常规 4 8 3 2" xfId="883"/>
    <cellStyle name="常规 4 8 3 3" xfId="884"/>
    <cellStyle name="常规 4 8 4" xfId="885"/>
    <cellStyle name="常规 4 8 5" xfId="886"/>
    <cellStyle name="常规 4 9" xfId="887"/>
    <cellStyle name="常规 4 9 2" xfId="888"/>
    <cellStyle name="常规 4 9 2 2" xfId="889"/>
    <cellStyle name="常规 4 9 2 2 2" xfId="890"/>
    <cellStyle name="常规 4 9 2 2 3" xfId="891"/>
    <cellStyle name="常规 4 9 3" xfId="892"/>
    <cellStyle name="常规 4 9 3 2" xfId="893"/>
    <cellStyle name="常规 4 9 3 3" xfId="894"/>
    <cellStyle name="常规 4 9 4" xfId="895"/>
    <cellStyle name="常规 4 9 5" xfId="896"/>
    <cellStyle name="常规 5" xfId="897"/>
    <cellStyle name="常规 5 2" xfId="898"/>
    <cellStyle name="常规 7 2" xfId="899"/>
    <cellStyle name="常规 7 3" xfId="900"/>
    <cellStyle name="常规 8" xfId="901"/>
    <cellStyle name="常规 8 2" xfId="902"/>
    <cellStyle name="常规 8 3" xfId="903"/>
    <cellStyle name="常规_扩展卡销售价格清单_060811_A03" xfId="904"/>
    <cellStyle name="强调文字颜色 1 2" xfId="905"/>
    <cellStyle name="强调文字颜色 2 2" xfId="906"/>
    <cellStyle name="强调文字颜色 3 2" xfId="907"/>
    <cellStyle name="强调文字颜色 4 2" xfId="908"/>
    <cellStyle name="强调文字颜色 5 2" xfId="909"/>
    <cellStyle name="强调文字颜色 6 2" xfId="910"/>
    <cellStyle name="标题 1 2" xfId="911"/>
    <cellStyle name="标题 2 2" xfId="912"/>
    <cellStyle name="标题 3 2" xfId="913"/>
    <cellStyle name="标题 4 2" xfId="914"/>
    <cellStyle name="标题 5" xfId="915"/>
    <cellStyle name="样式 1" xfId="916"/>
    <cellStyle name="检查单元格 2" xfId="917"/>
    <cellStyle name="汇总 2" xfId="918"/>
    <cellStyle name="注释 2" xfId="919"/>
    <cellStyle name="百分比 17" xfId="920"/>
    <cellStyle name="百分比 2 10" xfId="921"/>
    <cellStyle name="百分比 2 10 2" xfId="922"/>
    <cellStyle name="百分比 2 10 2 2" xfId="923"/>
    <cellStyle name="百分比 2 10 2 2 2" xfId="924"/>
    <cellStyle name="百分比 2 10 2 2 3" xfId="925"/>
    <cellStyle name="百分比 2 10 3" xfId="926"/>
    <cellStyle name="百分比 2 10 3 2" xfId="927"/>
    <cellStyle name="百分比 2 10 3 3" xfId="928"/>
    <cellStyle name="百分比 2 10 4" xfId="929"/>
    <cellStyle name="百分比 2 10 5" xfId="930"/>
    <cellStyle name="百分比 2 11" xfId="931"/>
    <cellStyle name="百分比 2 11 2" xfId="932"/>
    <cellStyle name="百分比 2 11 2 2" xfId="933"/>
    <cellStyle name="百分比 2 11 2 2 2" xfId="934"/>
    <cellStyle name="百分比 2 11 2 2 3" xfId="935"/>
    <cellStyle name="百分比 2 11 3" xfId="936"/>
    <cellStyle name="百分比 2 11 3 2" xfId="937"/>
    <cellStyle name="百分比 2 11 3 3" xfId="938"/>
    <cellStyle name="百分比 2 11 4" xfId="939"/>
    <cellStyle name="百分比 2 11 5" xfId="940"/>
    <cellStyle name="百分比 2 12" xfId="941"/>
    <cellStyle name="百分比 2 12 2" xfId="942"/>
    <cellStyle name="百分比 2 12 2 2" xfId="943"/>
    <cellStyle name="百分比 2 12 2 3" xfId="944"/>
    <cellStyle name="百分比 2 12 3" xfId="945"/>
    <cellStyle name="百分比 2 12 4" xfId="946"/>
    <cellStyle name="百分比 2 13" xfId="947"/>
    <cellStyle name="百分比 2 14" xfId="948"/>
    <cellStyle name="百分比 2 15" xfId="949"/>
    <cellStyle name="百分比 2 16" xfId="950"/>
    <cellStyle name="百分比 2 2" xfId="951"/>
    <cellStyle name="百分比 2 2 2" xfId="952"/>
    <cellStyle name="百分比 2 2 2 2" xfId="953"/>
    <cellStyle name="百分比 2 2 2 3" xfId="954"/>
    <cellStyle name="百分比 2 3" xfId="955"/>
    <cellStyle name="百分比 2 3 2" xfId="956"/>
    <cellStyle name="百分比 2 3 2 2" xfId="957"/>
    <cellStyle name="百分比 2 3 2 2 2" xfId="958"/>
    <cellStyle name="百分比 2 3 2 2 3" xfId="959"/>
    <cellStyle name="百分比 2 3 3" xfId="960"/>
    <cellStyle name="百分比 2 3 3 2" xfId="961"/>
    <cellStyle name="百分比 2 3 3 3" xfId="962"/>
    <cellStyle name="百分比 2 3 4" xfId="963"/>
    <cellStyle name="百分比 2 3 5" xfId="964"/>
    <cellStyle name="百分比 2 4" xfId="965"/>
    <cellStyle name="百分比 2 4 2" xfId="966"/>
    <cellStyle name="百分比 2 4 2 2" xfId="967"/>
    <cellStyle name="百分比 2 4 2 2 2" xfId="968"/>
    <cellStyle name="百分比 2 4 2 2 3" xfId="969"/>
    <cellStyle name="百分比 2 4 3" xfId="970"/>
    <cellStyle name="百分比 2 4 3 2" xfId="971"/>
    <cellStyle name="百分比 2 4 3 3" xfId="972"/>
    <cellStyle name="百分比 2 4 4" xfId="973"/>
    <cellStyle name="百分比 2 4 5" xfId="974"/>
    <cellStyle name="百分比 2 5" xfId="975"/>
    <cellStyle name="百分比 2 5 2" xfId="976"/>
    <cellStyle name="百分比 2 5 2 2" xfId="977"/>
    <cellStyle name="百分比 2 5 2 2 2" xfId="978"/>
    <cellStyle name="百分比 2 5 2 2 3" xfId="979"/>
    <cellStyle name="百分比 2 5 3" xfId="980"/>
    <cellStyle name="百分比 2 5 3 2" xfId="981"/>
    <cellStyle name="百分比 2 5 3 3" xfId="982"/>
    <cellStyle name="百分比 2 5 4" xfId="983"/>
    <cellStyle name="百分比 2 5 5" xfId="984"/>
    <cellStyle name="百分比 2 6" xfId="985"/>
    <cellStyle name="百分比 2 6 2" xfId="986"/>
    <cellStyle name="百分比 2 6 2 2" xfId="987"/>
    <cellStyle name="百分比 2 6 2 2 2" xfId="988"/>
    <cellStyle name="百分比 2 6 2 2 3" xfId="989"/>
    <cellStyle name="百分比 2 6 3" xfId="990"/>
    <cellStyle name="百分比 2 6 3 2" xfId="991"/>
    <cellStyle name="百分比 2 6 3 3" xfId="992"/>
    <cellStyle name="百分比 2 6 4" xfId="993"/>
    <cellStyle name="百分比 2 6 5" xfId="994"/>
    <cellStyle name="百分比 2 7" xfId="995"/>
    <cellStyle name="百分比 2 7 2" xfId="996"/>
    <cellStyle name="百分比 2 7 2 2" xfId="997"/>
    <cellStyle name="百分比 2 7 2 2 2" xfId="998"/>
    <cellStyle name="百分比 2 7 2 2 3" xfId="999"/>
    <cellStyle name="百分比 2 7 3" xfId="1000"/>
    <cellStyle name="百分比 2 7 3 2" xfId="1001"/>
    <cellStyle name="百分比 2 7 3 3" xfId="1002"/>
    <cellStyle name="百分比 2 7 4" xfId="1003"/>
    <cellStyle name="百分比 2 7 5" xfId="1004"/>
    <cellStyle name="百分比 2 8" xfId="1005"/>
    <cellStyle name="百分比 2 8 2" xfId="1006"/>
    <cellStyle name="百分比 2 8 2 2" xfId="1007"/>
    <cellStyle name="百分比 2 8 2 2 2" xfId="1008"/>
    <cellStyle name="百分比 2 8 2 2 3" xfId="1009"/>
    <cellStyle name="百分比 2 8 3" xfId="1010"/>
    <cellStyle name="百分比 2 8 3 2" xfId="1011"/>
    <cellStyle name="百分比 2 8 3 3" xfId="1012"/>
    <cellStyle name="百分比 2 8 4" xfId="1013"/>
    <cellStyle name="百分比 2 8 5" xfId="1014"/>
    <cellStyle name="百分比 2 9" xfId="1015"/>
    <cellStyle name="百分比 2 9 2" xfId="1016"/>
    <cellStyle name="百分比 2 9 2 2" xfId="1017"/>
    <cellStyle name="百分比 2 9 2 2 2" xfId="1018"/>
    <cellStyle name="百分比 2 9 2 2 3" xfId="1019"/>
    <cellStyle name="百分比 2 9 3" xfId="1020"/>
    <cellStyle name="百分比 2 9 3 2" xfId="1021"/>
    <cellStyle name="百分比 2 9 3 3" xfId="1022"/>
    <cellStyle name="百分比 2 9 4" xfId="1023"/>
    <cellStyle name="百分比 2 9 5" xfId="1024"/>
    <cellStyle name="解释性文本 2" xfId="1025"/>
    <cellStyle name="警告文本 2" xfId="1026"/>
    <cellStyle name="计算 2" xfId="1027"/>
    <cellStyle name="输入 2" xfId="1028"/>
    <cellStyle name="输出 2" xfId="1029"/>
    <cellStyle name="适中 2" xfId="1030"/>
    <cellStyle name="链接单元格 2" xfId="1031"/>
    <cellStyle name="风格 1" xfId="10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gif"/><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2.jpg"/><Relationship Id="rId1" Type="http://schemas.openxmlformats.org/officeDocument/2006/relationships/image" Target="../media/image1.gif"/><Relationship Id="rId4" Type="http://schemas.openxmlformats.org/officeDocument/2006/relationships/image" Target="../media/image16.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jpg"/><Relationship Id="rId1" Type="http://schemas.openxmlformats.org/officeDocument/2006/relationships/image" Target="../media/image1.gif"/><Relationship Id="rId4" Type="http://schemas.openxmlformats.org/officeDocument/2006/relationships/image" Target="../media/image18.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gif"/><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gif"/><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2.jpg"/><Relationship Id="rId1" Type="http://schemas.openxmlformats.org/officeDocument/2006/relationships/image" Target="../media/image1.gif"/><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2.jpg"/><Relationship Id="rId1" Type="http://schemas.openxmlformats.org/officeDocument/2006/relationships/image" Target="../media/image1.gif"/><Relationship Id="rId4"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2.jpg"/><Relationship Id="rId1" Type="http://schemas.openxmlformats.org/officeDocument/2006/relationships/image" Target="../media/image1.gif"/><Relationship Id="rId4" Type="http://schemas.openxmlformats.org/officeDocument/2006/relationships/image" Target="../media/image12.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jpg"/><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jpg"/><Relationship Id="rId1" Type="http://schemas.openxmlformats.org/officeDocument/2006/relationships/image" Target="../media/image1.gif"/><Relationship Id="rId4"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jpg"/><Relationship Id="rId1" Type="http://schemas.openxmlformats.org/officeDocument/2006/relationships/image" Target="../media/image1.gif"/><Relationship Id="rId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0</xdr:col>
      <xdr:colOff>62247</xdr:colOff>
      <xdr:row>32</xdr:row>
      <xdr:rowOff>119791</xdr:rowOff>
    </xdr:from>
    <xdr:to>
      <xdr:col>1</xdr:col>
      <xdr:colOff>413905</xdr:colOff>
      <xdr:row>33</xdr:row>
      <xdr:rowOff>198561</xdr:rowOff>
    </xdr:to>
    <xdr:pic>
      <xdr:nvPicPr>
        <xdr:cNvPr id="9" name="Picture 8" descr="http://www.invt.com.cn/UploadFiles/main/Images/2012/7/20120725173547.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47" y="8911366"/>
          <a:ext cx="1027933" cy="345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36635</xdr:rowOff>
    </xdr:from>
    <xdr:to>
      <xdr:col>1</xdr:col>
      <xdr:colOff>439615</xdr:colOff>
      <xdr:row>32</xdr:row>
      <xdr:rowOff>24081</xdr:rowOff>
    </xdr:to>
    <xdr:pic>
      <xdr:nvPicPr>
        <xdr:cNvPr id="11" name="Picture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590085"/>
          <a:ext cx="1115890" cy="225571"/>
        </a:xfrm>
        <a:prstGeom prst="rect">
          <a:avLst/>
        </a:prstGeom>
      </xdr:spPr>
    </xdr:pic>
    <xdr:clientData/>
  </xdr:twoCellAnchor>
  <xdr:twoCellAnchor editAs="oneCell">
    <xdr:from>
      <xdr:col>0</xdr:col>
      <xdr:colOff>237906</xdr:colOff>
      <xdr:row>27</xdr:row>
      <xdr:rowOff>288527</xdr:rowOff>
    </xdr:from>
    <xdr:to>
      <xdr:col>0</xdr:col>
      <xdr:colOff>704111</xdr:colOff>
      <xdr:row>29</xdr:row>
      <xdr:rowOff>81750</xdr:rowOff>
    </xdr:to>
    <xdr:pic>
      <xdr:nvPicPr>
        <xdr:cNvPr id="13" name="Picture 12" descr="http://datsolar.com/templates/pictures/products/147676364718_iMars%20MG-2.jp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1188" t="4655" r="31287"/>
        <a:stretch/>
      </xdr:blipFill>
      <xdr:spPr bwMode="auto">
        <a:xfrm>
          <a:off x="237906" y="8165702"/>
          <a:ext cx="466205" cy="574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47625</xdr:rowOff>
    </xdr:from>
    <xdr:to>
      <xdr:col>1</xdr:col>
      <xdr:colOff>342900</xdr:colOff>
      <xdr:row>27</xdr:row>
      <xdr:rowOff>301906</xdr:rowOff>
    </xdr:to>
    <xdr:pic>
      <xdr:nvPicPr>
        <xdr:cNvPr id="14" name="Picture 13" descr="Kết quả hình ảnh cho cs6k-27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7143750"/>
          <a:ext cx="1133475" cy="1035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62247</xdr:colOff>
      <xdr:row>33</xdr:row>
      <xdr:rowOff>119791</xdr:rowOff>
    </xdr:from>
    <xdr:to>
      <xdr:col>1</xdr:col>
      <xdr:colOff>232930</xdr:colOff>
      <xdr:row>34</xdr:row>
      <xdr:rowOff>103311</xdr:rowOff>
    </xdr:to>
    <xdr:pic>
      <xdr:nvPicPr>
        <xdr:cNvPr id="3" name="Picture 2" descr="http://www.invt.com.cn/UploadFiles/main/Images/2012/7/20120725173547.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47" y="8377966"/>
          <a:ext cx="961258" cy="259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36635</xdr:rowOff>
    </xdr:from>
    <xdr:to>
      <xdr:col>1</xdr:col>
      <xdr:colOff>258640</xdr:colOff>
      <xdr:row>32</xdr:row>
      <xdr:rowOff>214581</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018585"/>
          <a:ext cx="1049215" cy="177946"/>
        </a:xfrm>
        <a:prstGeom prst="rect">
          <a:avLst/>
        </a:prstGeom>
      </xdr:spPr>
    </xdr:pic>
    <xdr:clientData/>
  </xdr:twoCellAnchor>
  <xdr:twoCellAnchor editAs="oneCell">
    <xdr:from>
      <xdr:col>0</xdr:col>
      <xdr:colOff>133350</xdr:colOff>
      <xdr:row>29</xdr:row>
      <xdr:rowOff>38100</xdr:rowOff>
    </xdr:from>
    <xdr:to>
      <xdr:col>1</xdr:col>
      <xdr:colOff>52043</xdr:colOff>
      <xdr:row>30</xdr:row>
      <xdr:rowOff>190499</xdr:rowOff>
    </xdr:to>
    <xdr:pic>
      <xdr:nvPicPr>
        <xdr:cNvPr id="12" name="Picture 4" descr="http://dattech.com.vn/Content/uploads/images/sp/iMars-B-15KW.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4767" t="3197" r="18359" b="6976"/>
        <a:stretch>
          <a:fillRect/>
        </a:stretch>
      </xdr:blipFill>
      <xdr:spPr bwMode="auto">
        <a:xfrm>
          <a:off x="133350" y="8410575"/>
          <a:ext cx="709268" cy="609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25</xdr:row>
      <xdr:rowOff>190500</xdr:rowOff>
    </xdr:from>
    <xdr:to>
      <xdr:col>1</xdr:col>
      <xdr:colOff>438150</xdr:colOff>
      <xdr:row>28</xdr:row>
      <xdr:rowOff>390536</xdr:rowOff>
    </xdr:to>
    <xdr:pic>
      <xdr:nvPicPr>
        <xdr:cNvPr id="13" name="Picture 12" descr="Kết quả hình ảnh cho cs6k-27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575" y="7239000"/>
          <a:ext cx="1200150" cy="1095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62247</xdr:colOff>
      <xdr:row>33</xdr:row>
      <xdr:rowOff>119791</xdr:rowOff>
    </xdr:from>
    <xdr:to>
      <xdr:col>1</xdr:col>
      <xdr:colOff>232930</xdr:colOff>
      <xdr:row>34</xdr:row>
      <xdr:rowOff>103311</xdr:rowOff>
    </xdr:to>
    <xdr:pic>
      <xdr:nvPicPr>
        <xdr:cNvPr id="3" name="Picture 2" descr="http://www.invt.com.cn/UploadFiles/main/Images/2012/7/20120725173547.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47" y="8387491"/>
          <a:ext cx="961258" cy="259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36635</xdr:rowOff>
    </xdr:from>
    <xdr:to>
      <xdr:col>1</xdr:col>
      <xdr:colOff>258640</xdr:colOff>
      <xdr:row>32</xdr:row>
      <xdr:rowOff>214581</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028110"/>
          <a:ext cx="1049215" cy="177946"/>
        </a:xfrm>
        <a:prstGeom prst="rect">
          <a:avLst/>
        </a:prstGeom>
      </xdr:spPr>
    </xdr:pic>
    <xdr:clientData/>
  </xdr:twoCellAnchor>
  <xdr:twoCellAnchor editAs="oneCell">
    <xdr:from>
      <xdr:col>0</xdr:col>
      <xdr:colOff>200024</xdr:colOff>
      <xdr:row>28</xdr:row>
      <xdr:rowOff>354635</xdr:rowOff>
    </xdr:from>
    <xdr:to>
      <xdr:col>1</xdr:col>
      <xdr:colOff>161924</xdr:colOff>
      <xdr:row>30</xdr:row>
      <xdr:rowOff>229845</xdr:rowOff>
    </xdr:to>
    <xdr:pic>
      <xdr:nvPicPr>
        <xdr:cNvPr id="12" name="Picture 4" descr="http://dattech.com.vn/Content/uploads/images/sp/iMars-B-15KW.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4767" t="3197" r="18359" b="6976"/>
        <a:stretch>
          <a:fillRect/>
        </a:stretch>
      </xdr:blipFill>
      <xdr:spPr bwMode="auto">
        <a:xfrm>
          <a:off x="200024" y="8222285"/>
          <a:ext cx="752475" cy="646735"/>
        </a:xfrm>
        <a:prstGeom prst="rect">
          <a:avLst/>
        </a:prstGeom>
        <a:noFill/>
        <a:ln>
          <a:noFill/>
        </a:ln>
        <a:scene3d>
          <a:camera prst="orthographicFront">
            <a:rot lat="0" lon="0" rev="0"/>
          </a:camera>
          <a:lightRig rig="threePt" dir="t"/>
        </a:scene3d>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xdr:row>
      <xdr:rowOff>9525</xdr:rowOff>
    </xdr:from>
    <xdr:to>
      <xdr:col>1</xdr:col>
      <xdr:colOff>346947</xdr:colOff>
      <xdr:row>28</xdr:row>
      <xdr:rowOff>400050</xdr:rowOff>
    </xdr:to>
    <xdr:pic>
      <xdr:nvPicPr>
        <xdr:cNvPr id="13" name="Picture 12" descr="Kết quả hình ảnh cho cs6k-27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7229475"/>
          <a:ext cx="1137522"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62247</xdr:colOff>
      <xdr:row>32</xdr:row>
      <xdr:rowOff>119791</xdr:rowOff>
    </xdr:from>
    <xdr:to>
      <xdr:col>1</xdr:col>
      <xdr:colOff>413905</xdr:colOff>
      <xdr:row>33</xdr:row>
      <xdr:rowOff>227136</xdr:rowOff>
    </xdr:to>
    <xdr:pic>
      <xdr:nvPicPr>
        <xdr:cNvPr id="8" name="Picture 7" descr="http://www.invt.com.cn/UploadFiles/main/Images/2012/7/20120725173547.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47" y="8809522"/>
          <a:ext cx="1025735" cy="349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36635</xdr:rowOff>
    </xdr:from>
    <xdr:to>
      <xdr:col>1</xdr:col>
      <xdr:colOff>439615</xdr:colOff>
      <xdr:row>32</xdr:row>
      <xdr:rowOff>24081</xdr:rowOff>
    </xdr:to>
    <xdr:pic>
      <xdr:nvPicPr>
        <xdr:cNvPr id="10" name="Picture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484577"/>
          <a:ext cx="1113692" cy="229236"/>
        </a:xfrm>
        <a:prstGeom prst="rect">
          <a:avLst/>
        </a:prstGeom>
      </xdr:spPr>
    </xdr:pic>
    <xdr:clientData/>
  </xdr:twoCellAnchor>
  <xdr:twoCellAnchor editAs="oneCell">
    <xdr:from>
      <xdr:col>0</xdr:col>
      <xdr:colOff>237906</xdr:colOff>
      <xdr:row>27</xdr:row>
      <xdr:rowOff>279002</xdr:rowOff>
    </xdr:from>
    <xdr:to>
      <xdr:col>1</xdr:col>
      <xdr:colOff>27836</xdr:colOff>
      <xdr:row>29</xdr:row>
      <xdr:rowOff>72225</xdr:rowOff>
    </xdr:to>
    <xdr:pic>
      <xdr:nvPicPr>
        <xdr:cNvPr id="13" name="Picture 12" descr="http://datsolar.com/templates/pictures/products/147676364718_iMars%20MG-2.jp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1188" t="4655" r="31287"/>
        <a:stretch/>
      </xdr:blipFill>
      <xdr:spPr bwMode="auto">
        <a:xfrm>
          <a:off x="237906" y="8365727"/>
          <a:ext cx="466205" cy="574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38100</xdr:rowOff>
    </xdr:from>
    <xdr:to>
      <xdr:col>1</xdr:col>
      <xdr:colOff>428625</xdr:colOff>
      <xdr:row>27</xdr:row>
      <xdr:rowOff>292381</xdr:rowOff>
    </xdr:to>
    <xdr:pic>
      <xdr:nvPicPr>
        <xdr:cNvPr id="14" name="Picture 13" descr="Kết quả hình ảnh cho cs6k-27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7343775"/>
          <a:ext cx="1104900" cy="1035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62247</xdr:colOff>
      <xdr:row>32</xdr:row>
      <xdr:rowOff>119791</xdr:rowOff>
    </xdr:from>
    <xdr:to>
      <xdr:col>1</xdr:col>
      <xdr:colOff>413905</xdr:colOff>
      <xdr:row>33</xdr:row>
      <xdr:rowOff>198561</xdr:rowOff>
    </xdr:to>
    <xdr:pic>
      <xdr:nvPicPr>
        <xdr:cNvPr id="9" name="Picture 8" descr="http://www.invt.com.cn/UploadFiles/main/Images/2012/7/20120725173547.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47" y="8911366"/>
          <a:ext cx="1027933" cy="345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36635</xdr:rowOff>
    </xdr:from>
    <xdr:to>
      <xdr:col>1</xdr:col>
      <xdr:colOff>439615</xdr:colOff>
      <xdr:row>32</xdr:row>
      <xdr:rowOff>24081</xdr:rowOff>
    </xdr:to>
    <xdr:pic>
      <xdr:nvPicPr>
        <xdr:cNvPr id="11" name="Picture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590085"/>
          <a:ext cx="1115890" cy="225571"/>
        </a:xfrm>
        <a:prstGeom prst="rect">
          <a:avLst/>
        </a:prstGeom>
      </xdr:spPr>
    </xdr:pic>
    <xdr:clientData/>
  </xdr:twoCellAnchor>
  <xdr:twoCellAnchor editAs="oneCell">
    <xdr:from>
      <xdr:col>0</xdr:col>
      <xdr:colOff>304581</xdr:colOff>
      <xdr:row>27</xdr:row>
      <xdr:rowOff>269477</xdr:rowOff>
    </xdr:from>
    <xdr:to>
      <xdr:col>0</xdr:col>
      <xdr:colOff>770786</xdr:colOff>
      <xdr:row>29</xdr:row>
      <xdr:rowOff>62700</xdr:rowOff>
    </xdr:to>
    <xdr:pic>
      <xdr:nvPicPr>
        <xdr:cNvPr id="13" name="Picture 12" descr="http://datsolar.com/templates/pictures/products/147676364718_iMars%20MG-2.jp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1188" t="4655" r="31287"/>
        <a:stretch/>
      </xdr:blipFill>
      <xdr:spPr bwMode="auto">
        <a:xfrm>
          <a:off x="304581" y="8003777"/>
          <a:ext cx="466205" cy="574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66676</xdr:colOff>
      <xdr:row>25</xdr:row>
      <xdr:rowOff>28575</xdr:rowOff>
    </xdr:from>
    <xdr:to>
      <xdr:col>1</xdr:col>
      <xdr:colOff>457201</xdr:colOff>
      <xdr:row>27</xdr:row>
      <xdr:rowOff>282856</xdr:rowOff>
    </xdr:to>
    <xdr:pic>
      <xdr:nvPicPr>
        <xdr:cNvPr id="14" name="Picture 13" descr="Kết quả hình ảnh cho cs6k-27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6" y="6981825"/>
          <a:ext cx="1181100" cy="1035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62247</xdr:colOff>
      <xdr:row>32</xdr:row>
      <xdr:rowOff>119791</xdr:rowOff>
    </xdr:from>
    <xdr:to>
      <xdr:col>1</xdr:col>
      <xdr:colOff>432179</xdr:colOff>
      <xdr:row>33</xdr:row>
      <xdr:rowOff>196967</xdr:rowOff>
    </xdr:to>
    <xdr:pic>
      <xdr:nvPicPr>
        <xdr:cNvPr id="10" name="Picture 9" descr="http://www.invt.com.cn/UploadFiles/main/Images/2012/7/20120725173547.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47" y="8473216"/>
          <a:ext cx="1142233" cy="316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36635</xdr:rowOff>
    </xdr:from>
    <xdr:to>
      <xdr:col>1</xdr:col>
      <xdr:colOff>457889</xdr:colOff>
      <xdr:row>32</xdr:row>
      <xdr:rowOff>22489</xdr:rowOff>
    </xdr:to>
    <xdr:pic>
      <xdr:nvPicPr>
        <xdr:cNvPr id="12" name="Pictur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151935"/>
          <a:ext cx="1230190" cy="225571"/>
        </a:xfrm>
        <a:prstGeom prst="rect">
          <a:avLst/>
        </a:prstGeom>
      </xdr:spPr>
    </xdr:pic>
    <xdr:clientData/>
  </xdr:twoCellAnchor>
  <xdr:twoCellAnchor editAs="oneCell">
    <xdr:from>
      <xdr:col>0</xdr:col>
      <xdr:colOff>295885</xdr:colOff>
      <xdr:row>27</xdr:row>
      <xdr:rowOff>293077</xdr:rowOff>
    </xdr:from>
    <xdr:to>
      <xdr:col>0</xdr:col>
      <xdr:colOff>762090</xdr:colOff>
      <xdr:row>29</xdr:row>
      <xdr:rowOff>90696</xdr:rowOff>
    </xdr:to>
    <xdr:pic>
      <xdr:nvPicPr>
        <xdr:cNvPr id="13" name="Picture 12" descr="http://datsolar.com/templates/pictures/products/147676364718_iMars%20MG-2.jp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1188" t="4655" r="31287"/>
        <a:stretch/>
      </xdr:blipFill>
      <xdr:spPr bwMode="auto">
        <a:xfrm>
          <a:off x="295885" y="7747425"/>
          <a:ext cx="466205" cy="574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57979</xdr:colOff>
      <xdr:row>25</xdr:row>
      <xdr:rowOff>49690</xdr:rowOff>
    </xdr:from>
    <xdr:to>
      <xdr:col>1</xdr:col>
      <xdr:colOff>482100</xdr:colOff>
      <xdr:row>27</xdr:row>
      <xdr:rowOff>308368</xdr:rowOff>
    </xdr:to>
    <xdr:pic>
      <xdr:nvPicPr>
        <xdr:cNvPr id="19" name="Picture 18" descr="Kết quả hình ảnh cho cs6k-27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979" y="6725473"/>
          <a:ext cx="1192695" cy="1035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62247</xdr:colOff>
      <xdr:row>32</xdr:row>
      <xdr:rowOff>119791</xdr:rowOff>
    </xdr:from>
    <xdr:to>
      <xdr:col>1</xdr:col>
      <xdr:colOff>413905</xdr:colOff>
      <xdr:row>33</xdr:row>
      <xdr:rowOff>198561</xdr:rowOff>
    </xdr:to>
    <xdr:pic>
      <xdr:nvPicPr>
        <xdr:cNvPr id="10" name="Picture 9" descr="http://www.invt.com.cn/UploadFiles/main/Images/2012/7/20120725173547.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47" y="8911366"/>
          <a:ext cx="1027933" cy="345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36635</xdr:rowOff>
    </xdr:from>
    <xdr:to>
      <xdr:col>1</xdr:col>
      <xdr:colOff>439615</xdr:colOff>
      <xdr:row>32</xdr:row>
      <xdr:rowOff>24081</xdr:rowOff>
    </xdr:to>
    <xdr:pic>
      <xdr:nvPicPr>
        <xdr:cNvPr id="12" name="Pictur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590085"/>
          <a:ext cx="1115890" cy="225571"/>
        </a:xfrm>
        <a:prstGeom prst="rect">
          <a:avLst/>
        </a:prstGeom>
      </xdr:spPr>
    </xdr:pic>
    <xdr:clientData/>
  </xdr:twoCellAnchor>
  <xdr:twoCellAnchor>
    <xdr:from>
      <xdr:col>0</xdr:col>
      <xdr:colOff>0</xdr:colOff>
      <xdr:row>25</xdr:row>
      <xdr:rowOff>57150</xdr:rowOff>
    </xdr:from>
    <xdr:to>
      <xdr:col>1</xdr:col>
      <xdr:colOff>466725</xdr:colOff>
      <xdr:row>29</xdr:row>
      <xdr:rowOff>91275</xdr:rowOff>
    </xdr:to>
    <xdr:grpSp>
      <xdr:nvGrpSpPr>
        <xdr:cNvPr id="2" name="Group 1"/>
        <xdr:cNvGrpSpPr/>
      </xdr:nvGrpSpPr>
      <xdr:grpSpPr>
        <a:xfrm>
          <a:off x="0" y="6067425"/>
          <a:ext cx="1257300" cy="1596225"/>
          <a:chOff x="0" y="7067550"/>
          <a:chExt cx="1257300" cy="1596225"/>
        </a:xfrm>
      </xdr:grpSpPr>
      <xdr:pic>
        <xdr:nvPicPr>
          <xdr:cNvPr id="19" name="Picture 18" descr="http://datsolar.com/templates/pictures/products/147676364718_iMars%20MG-2.jp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1188" t="4655" r="31287"/>
          <a:stretch/>
        </xdr:blipFill>
        <xdr:spPr bwMode="auto">
          <a:xfrm>
            <a:off x="375481" y="8089502"/>
            <a:ext cx="461980" cy="57427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Picture 19" descr="Kết quả hình ảnh cho cs6k-27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7067550"/>
            <a:ext cx="1257300" cy="10353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62247</xdr:colOff>
      <xdr:row>32</xdr:row>
      <xdr:rowOff>119791</xdr:rowOff>
    </xdr:from>
    <xdr:to>
      <xdr:col>1</xdr:col>
      <xdr:colOff>413905</xdr:colOff>
      <xdr:row>33</xdr:row>
      <xdr:rowOff>198562</xdr:rowOff>
    </xdr:to>
    <xdr:pic>
      <xdr:nvPicPr>
        <xdr:cNvPr id="12" name="Picture 11" descr="http://www.invt.com.cn/UploadFiles/main/Images/2012/7/20120725173547.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47" y="8911366"/>
          <a:ext cx="1027933" cy="345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xdr:row>
      <xdr:rowOff>227134</xdr:rowOff>
    </xdr:from>
    <xdr:to>
      <xdr:col>1</xdr:col>
      <xdr:colOff>439615</xdr:colOff>
      <xdr:row>31</xdr:row>
      <xdr:rowOff>214580</xdr:rowOff>
    </xdr:to>
    <xdr:pic>
      <xdr:nvPicPr>
        <xdr:cNvPr id="14" name="Picture 1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662487"/>
          <a:ext cx="1235233" cy="222769"/>
        </a:xfrm>
        <a:prstGeom prst="rect">
          <a:avLst/>
        </a:prstGeom>
      </xdr:spPr>
    </xdr:pic>
    <xdr:clientData/>
  </xdr:twoCellAnchor>
  <xdr:twoCellAnchor>
    <xdr:from>
      <xdr:col>0</xdr:col>
      <xdr:colOff>0</xdr:colOff>
      <xdr:row>25</xdr:row>
      <xdr:rowOff>123266</xdr:rowOff>
    </xdr:from>
    <xdr:to>
      <xdr:col>1</xdr:col>
      <xdr:colOff>461682</xdr:colOff>
      <xdr:row>29</xdr:row>
      <xdr:rowOff>44824</xdr:rowOff>
    </xdr:to>
    <xdr:grpSp>
      <xdr:nvGrpSpPr>
        <xdr:cNvPr id="21" name="Group 20"/>
        <xdr:cNvGrpSpPr/>
      </xdr:nvGrpSpPr>
      <xdr:grpSpPr>
        <a:xfrm>
          <a:off x="0" y="6880413"/>
          <a:ext cx="1257300" cy="1557617"/>
          <a:chOff x="0" y="7067550"/>
          <a:chExt cx="1257300" cy="1596225"/>
        </a:xfrm>
      </xdr:grpSpPr>
      <xdr:pic>
        <xdr:nvPicPr>
          <xdr:cNvPr id="22" name="Picture 21" descr="http://datsolar.com/templates/pictures/products/147676364718_iMars%20MG-2.jp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1188" t="4655" r="31287"/>
          <a:stretch/>
        </xdr:blipFill>
        <xdr:spPr bwMode="auto">
          <a:xfrm>
            <a:off x="375481" y="8089502"/>
            <a:ext cx="461980" cy="57427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 name="Picture 22" descr="Kết quả hình ảnh cho cs6k-27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7067550"/>
            <a:ext cx="1257300" cy="10353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62247</xdr:colOff>
      <xdr:row>32</xdr:row>
      <xdr:rowOff>119791</xdr:rowOff>
    </xdr:from>
    <xdr:to>
      <xdr:col>1</xdr:col>
      <xdr:colOff>232930</xdr:colOff>
      <xdr:row>33</xdr:row>
      <xdr:rowOff>103311</xdr:rowOff>
    </xdr:to>
    <xdr:pic>
      <xdr:nvPicPr>
        <xdr:cNvPr id="4" name="Picture 3" descr="http://www.invt.com.cn/UploadFiles/main/Images/2012/7/20120725173547.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47" y="9473341"/>
          <a:ext cx="1142233" cy="316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36635</xdr:rowOff>
    </xdr:from>
    <xdr:to>
      <xdr:col>1</xdr:col>
      <xdr:colOff>258640</xdr:colOff>
      <xdr:row>31</xdr:row>
      <xdr:rowOff>214581</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152060"/>
          <a:ext cx="1230190" cy="225571"/>
        </a:xfrm>
        <a:prstGeom prst="rect">
          <a:avLst/>
        </a:prstGeom>
      </xdr:spPr>
    </xdr:pic>
    <xdr:clientData/>
  </xdr:twoCellAnchor>
  <xdr:twoCellAnchor editAs="oneCell">
    <xdr:from>
      <xdr:col>0</xdr:col>
      <xdr:colOff>76200</xdr:colOff>
      <xdr:row>27</xdr:row>
      <xdr:rowOff>266700</xdr:rowOff>
    </xdr:from>
    <xdr:to>
      <xdr:col>1</xdr:col>
      <xdr:colOff>68036</xdr:colOff>
      <xdr:row>29</xdr:row>
      <xdr:rowOff>154781</xdr:rowOff>
    </xdr:to>
    <xdr:pic>
      <xdr:nvPicPr>
        <xdr:cNvPr id="8" name="Picture 7"/>
        <xdr:cNvPicPr>
          <a:picLocks noChangeAspect="1"/>
        </xdr:cNvPicPr>
      </xdr:nvPicPr>
      <xdr:blipFill rotWithShape="1">
        <a:blip xmlns:r="http://schemas.openxmlformats.org/officeDocument/2006/relationships" r:embed="rId3"/>
        <a:srcRect l="28067" t="21913" r="28574" b="26295"/>
        <a:stretch/>
      </xdr:blipFill>
      <xdr:spPr>
        <a:xfrm>
          <a:off x="76200" y="6915150"/>
          <a:ext cx="782411" cy="5357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62247</xdr:colOff>
      <xdr:row>32</xdr:row>
      <xdr:rowOff>119791</xdr:rowOff>
    </xdr:from>
    <xdr:to>
      <xdr:col>1</xdr:col>
      <xdr:colOff>232930</xdr:colOff>
      <xdr:row>33</xdr:row>
      <xdr:rowOff>103311</xdr:rowOff>
    </xdr:to>
    <xdr:pic>
      <xdr:nvPicPr>
        <xdr:cNvPr id="3" name="Picture 2" descr="http://www.invt.com.cn/UploadFiles/main/Images/2012/7/20120725173547.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47" y="8377966"/>
          <a:ext cx="961258" cy="259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36635</xdr:rowOff>
    </xdr:from>
    <xdr:to>
      <xdr:col>1</xdr:col>
      <xdr:colOff>258640</xdr:colOff>
      <xdr:row>31</xdr:row>
      <xdr:rowOff>214581</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018585"/>
          <a:ext cx="1049215" cy="177946"/>
        </a:xfrm>
        <a:prstGeom prst="rect">
          <a:avLst/>
        </a:prstGeom>
      </xdr:spPr>
    </xdr:pic>
    <xdr:clientData/>
  </xdr:twoCellAnchor>
  <xdr:twoCellAnchor>
    <xdr:from>
      <xdr:col>0</xdr:col>
      <xdr:colOff>0</xdr:colOff>
      <xdr:row>25</xdr:row>
      <xdr:rowOff>57150</xdr:rowOff>
    </xdr:from>
    <xdr:to>
      <xdr:col>1</xdr:col>
      <xdr:colOff>466725</xdr:colOff>
      <xdr:row>29</xdr:row>
      <xdr:rowOff>183356</xdr:rowOff>
    </xdr:to>
    <xdr:grpSp>
      <xdr:nvGrpSpPr>
        <xdr:cNvPr id="13" name="Group 12"/>
        <xdr:cNvGrpSpPr/>
      </xdr:nvGrpSpPr>
      <xdr:grpSpPr>
        <a:xfrm>
          <a:off x="0" y="6086475"/>
          <a:ext cx="1257300" cy="1554956"/>
          <a:chOff x="0" y="7086600"/>
          <a:chExt cx="1257300" cy="1554956"/>
        </a:xfrm>
      </xdr:grpSpPr>
      <xdr:pic>
        <xdr:nvPicPr>
          <xdr:cNvPr id="6" name="Picture 5"/>
          <xdr:cNvPicPr>
            <a:picLocks noChangeAspect="1"/>
          </xdr:cNvPicPr>
        </xdr:nvPicPr>
        <xdr:blipFill rotWithShape="1">
          <a:blip xmlns:r="http://schemas.openxmlformats.org/officeDocument/2006/relationships" r:embed="rId3"/>
          <a:srcRect l="28067" t="21913" r="28574" b="26295"/>
          <a:stretch/>
        </xdr:blipFill>
        <xdr:spPr>
          <a:xfrm>
            <a:off x="171450" y="8105775"/>
            <a:ext cx="782411" cy="535781"/>
          </a:xfrm>
          <a:prstGeom prst="rect">
            <a:avLst/>
          </a:prstGeom>
        </xdr:spPr>
      </xdr:pic>
      <xdr:pic>
        <xdr:nvPicPr>
          <xdr:cNvPr id="12" name="Picture 11" descr="Kết quả hình ảnh cho cs6k-27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7086600"/>
            <a:ext cx="1257300" cy="10353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62247</xdr:colOff>
      <xdr:row>33</xdr:row>
      <xdr:rowOff>119791</xdr:rowOff>
    </xdr:from>
    <xdr:to>
      <xdr:col>1</xdr:col>
      <xdr:colOff>232930</xdr:colOff>
      <xdr:row>34</xdr:row>
      <xdr:rowOff>65211</xdr:rowOff>
    </xdr:to>
    <xdr:pic>
      <xdr:nvPicPr>
        <xdr:cNvPr id="3" name="Picture 2" descr="http://www.invt.com.cn/UploadFiles/main/Images/2012/7/20120725173547.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47" y="8377966"/>
          <a:ext cx="961258" cy="259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32</xdr:row>
      <xdr:rowOff>36634</xdr:rowOff>
    </xdr:from>
    <xdr:to>
      <xdr:col>1</xdr:col>
      <xdr:colOff>438150</xdr:colOff>
      <xdr:row>33</xdr:row>
      <xdr:rowOff>57150</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9133009"/>
          <a:ext cx="1228724" cy="334841"/>
        </a:xfrm>
        <a:prstGeom prst="rect">
          <a:avLst/>
        </a:prstGeom>
      </xdr:spPr>
    </xdr:pic>
    <xdr:clientData/>
  </xdr:twoCellAnchor>
  <xdr:twoCellAnchor>
    <xdr:from>
      <xdr:col>0</xdr:col>
      <xdr:colOff>180975</xdr:colOff>
      <xdr:row>29</xdr:row>
      <xdr:rowOff>28576</xdr:rowOff>
    </xdr:from>
    <xdr:to>
      <xdr:col>1</xdr:col>
      <xdr:colOff>172811</xdr:colOff>
      <xdr:row>30</xdr:row>
      <xdr:rowOff>180976</xdr:rowOff>
    </xdr:to>
    <xdr:pic>
      <xdr:nvPicPr>
        <xdr:cNvPr id="13" name="Picture 12"/>
        <xdr:cNvPicPr>
          <a:picLocks noChangeAspect="1"/>
        </xdr:cNvPicPr>
      </xdr:nvPicPr>
      <xdr:blipFill rotWithShape="1">
        <a:blip xmlns:r="http://schemas.openxmlformats.org/officeDocument/2006/relationships" r:embed="rId3"/>
        <a:srcRect l="28067" t="21913" r="28574" b="26295"/>
        <a:stretch/>
      </xdr:blipFill>
      <xdr:spPr>
        <a:xfrm>
          <a:off x="180975" y="7972426"/>
          <a:ext cx="782411" cy="571500"/>
        </a:xfrm>
        <a:prstGeom prst="rect">
          <a:avLst/>
        </a:prstGeom>
      </xdr:spPr>
    </xdr:pic>
    <xdr:clientData/>
  </xdr:twoCellAnchor>
  <xdr:twoCellAnchor>
    <xdr:from>
      <xdr:col>0</xdr:col>
      <xdr:colOff>0</xdr:colOff>
      <xdr:row>26</xdr:row>
      <xdr:rowOff>19051</xdr:rowOff>
    </xdr:from>
    <xdr:to>
      <xdr:col>1</xdr:col>
      <xdr:colOff>409575</xdr:colOff>
      <xdr:row>29</xdr:row>
      <xdr:rowOff>35771</xdr:rowOff>
    </xdr:to>
    <xdr:pic>
      <xdr:nvPicPr>
        <xdr:cNvPr id="14" name="Picture 13" descr="Kết quả hình ảnh cho cs6k-27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991351"/>
          <a:ext cx="1200150" cy="988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workbookViewId="0">
      <selection activeCell="G15" sqref="G15"/>
    </sheetView>
  </sheetViews>
  <sheetFormatPr defaultRowHeight="15.75"/>
  <cols>
    <col min="1" max="1" width="11.85546875" style="1" customWidth="1"/>
    <col min="2" max="2" width="8" style="1" customWidth="1"/>
    <col min="3" max="3" width="8.42578125" style="1" customWidth="1"/>
    <col min="4" max="4" width="26.28515625" style="1" customWidth="1"/>
    <col min="5" max="5" width="15.28515625" style="1" customWidth="1"/>
    <col min="6" max="6" width="21.5703125" style="1" customWidth="1"/>
    <col min="7" max="7" width="10.7109375" style="1" bestFit="1" customWidth="1"/>
    <col min="8" max="8" width="15.140625" style="1" customWidth="1"/>
    <col min="9" max="9" width="15.28515625" style="1" customWidth="1"/>
    <col min="10" max="15" width="9.42578125" style="1" customWidth="1"/>
    <col min="16" max="16384" width="9.140625" style="1"/>
  </cols>
  <sheetData>
    <row r="1" spans="1:10">
      <c r="A1" s="46" t="s">
        <v>26</v>
      </c>
      <c r="B1" s="46"/>
      <c r="C1" s="46"/>
      <c r="D1" s="46"/>
      <c r="E1" s="46"/>
      <c r="G1" s="47" t="s">
        <v>0</v>
      </c>
      <c r="H1" s="47"/>
      <c r="I1" s="2" t="s">
        <v>1</v>
      </c>
    </row>
    <row r="2" spans="1:10">
      <c r="A2" s="46"/>
      <c r="B2" s="46"/>
      <c r="C2" s="46"/>
      <c r="D2" s="46"/>
      <c r="E2" s="46"/>
      <c r="G2" s="47" t="s">
        <v>2</v>
      </c>
      <c r="H2" s="47"/>
      <c r="I2" s="3">
        <f ca="1">TODAY()</f>
        <v>43623</v>
      </c>
    </row>
    <row r="3" spans="1:10">
      <c r="A3" s="46"/>
      <c r="B3" s="46"/>
      <c r="C3" s="46"/>
      <c r="D3" s="46"/>
      <c r="E3" s="46"/>
      <c r="G3" s="47" t="s">
        <v>3</v>
      </c>
      <c r="H3" s="47"/>
      <c r="I3" s="3">
        <f ca="1">+I2+30</f>
        <v>43653</v>
      </c>
    </row>
    <row r="4" spans="1:10">
      <c r="A4" s="48" t="s">
        <v>4</v>
      </c>
      <c r="B4" s="49"/>
      <c r="C4" s="49"/>
      <c r="D4" s="49"/>
      <c r="E4" s="78"/>
      <c r="F4" s="48" t="s">
        <v>5</v>
      </c>
      <c r="G4" s="49"/>
      <c r="H4" s="49"/>
      <c r="I4" s="49"/>
    </row>
    <row r="5" spans="1:10">
      <c r="A5" s="4" t="s">
        <v>28</v>
      </c>
      <c r="B5" s="57"/>
      <c r="C5" s="57"/>
      <c r="D5" s="57"/>
      <c r="E5" s="57"/>
      <c r="F5" s="58" t="s">
        <v>92</v>
      </c>
      <c r="G5" s="59"/>
      <c r="H5" s="59"/>
      <c r="I5" s="60"/>
    </row>
    <row r="6" spans="1:10" s="12" customFormat="1">
      <c r="A6" s="4" t="s">
        <v>6</v>
      </c>
      <c r="B6" s="57"/>
      <c r="C6" s="57"/>
      <c r="D6" s="57"/>
      <c r="E6" s="57"/>
      <c r="F6" s="61"/>
      <c r="G6" s="62"/>
      <c r="H6" s="62"/>
      <c r="I6" s="63"/>
      <c r="J6" s="1"/>
    </row>
    <row r="7" spans="1:10" s="12" customFormat="1">
      <c r="A7" s="4" t="s">
        <v>7</v>
      </c>
      <c r="B7" s="57"/>
      <c r="C7" s="57"/>
      <c r="D7" s="57"/>
      <c r="E7" s="57"/>
      <c r="F7" s="61"/>
      <c r="G7" s="62"/>
      <c r="H7" s="62"/>
      <c r="I7" s="63"/>
      <c r="J7" s="1"/>
    </row>
    <row r="8" spans="1:10" s="12" customFormat="1">
      <c r="A8" s="4" t="s">
        <v>8</v>
      </c>
      <c r="B8" s="67"/>
      <c r="C8" s="68"/>
      <c r="D8" s="68"/>
      <c r="E8" s="68"/>
      <c r="F8" s="61"/>
      <c r="G8" s="62"/>
      <c r="H8" s="62"/>
      <c r="I8" s="63"/>
      <c r="J8" s="1"/>
    </row>
    <row r="9" spans="1:10" s="12" customFormat="1">
      <c r="A9" s="4" t="s">
        <v>9</v>
      </c>
      <c r="B9" s="69"/>
      <c r="C9" s="70"/>
      <c r="D9" s="70"/>
      <c r="E9" s="71"/>
      <c r="F9" s="64"/>
      <c r="G9" s="65"/>
      <c r="H9" s="65"/>
      <c r="I9" s="66"/>
      <c r="J9" s="1"/>
    </row>
    <row r="10" spans="1:10" s="12" customFormat="1">
      <c r="A10" s="1"/>
      <c r="B10" s="1"/>
      <c r="C10" s="1"/>
      <c r="D10" s="1"/>
      <c r="E10" s="1"/>
      <c r="F10" s="1"/>
      <c r="G10" s="1"/>
      <c r="H10" s="1"/>
      <c r="I10" s="6" t="s">
        <v>10</v>
      </c>
      <c r="J10" s="1"/>
    </row>
    <row r="11" spans="1:10" s="26" customFormat="1">
      <c r="A11" s="24" t="s">
        <v>11</v>
      </c>
      <c r="B11" s="50" t="s">
        <v>12</v>
      </c>
      <c r="C11" s="51"/>
      <c r="D11" s="52"/>
      <c r="E11" s="24" t="s">
        <v>13</v>
      </c>
      <c r="F11" s="24" t="s">
        <v>14</v>
      </c>
      <c r="G11" s="24" t="s">
        <v>15</v>
      </c>
      <c r="H11" s="24" t="s">
        <v>16</v>
      </c>
      <c r="I11" s="25" t="s">
        <v>17</v>
      </c>
    </row>
    <row r="12" spans="1:10" s="9" customFormat="1" ht="19.5" customHeight="1">
      <c r="A12" s="97">
        <v>1</v>
      </c>
      <c r="B12" s="16" t="s">
        <v>90</v>
      </c>
      <c r="C12" s="16"/>
      <c r="D12" s="16"/>
      <c r="E12" s="75" t="s">
        <v>88</v>
      </c>
      <c r="F12" s="45" t="s">
        <v>89</v>
      </c>
      <c r="G12" s="17">
        <v>3</v>
      </c>
      <c r="H12" s="18">
        <f>H13*270</f>
        <v>3402000</v>
      </c>
      <c r="I12" s="76">
        <f>G12*H12</f>
        <v>10206000</v>
      </c>
      <c r="J12" s="1"/>
    </row>
    <row r="13" spans="1:10" s="9" customFormat="1" ht="19.5" customHeight="1">
      <c r="A13" s="97"/>
      <c r="B13" s="56" t="s">
        <v>87</v>
      </c>
      <c r="C13" s="56"/>
      <c r="D13" s="56"/>
      <c r="E13" s="75"/>
      <c r="F13" s="19" t="s">
        <v>19</v>
      </c>
      <c r="G13" s="20">
        <f>G12*350</f>
        <v>1050</v>
      </c>
      <c r="H13" s="18">
        <v>12600</v>
      </c>
      <c r="I13" s="76"/>
      <c r="J13" s="1"/>
    </row>
    <row r="14" spans="1:10" s="9" customFormat="1" ht="19.5" customHeight="1">
      <c r="A14" s="17">
        <v>2</v>
      </c>
      <c r="B14" s="56" t="s">
        <v>43</v>
      </c>
      <c r="C14" s="56"/>
      <c r="D14" s="56"/>
      <c r="E14" s="17" t="s">
        <v>36</v>
      </c>
      <c r="F14" s="17" t="s">
        <v>18</v>
      </c>
      <c r="G14" s="17">
        <v>1</v>
      </c>
      <c r="H14" s="18">
        <v>8320000</v>
      </c>
      <c r="I14" s="21">
        <f>G14*H14</f>
        <v>8320000</v>
      </c>
      <c r="J14" s="1"/>
    </row>
    <row r="15" spans="1:10" s="9" customFormat="1" ht="19.5" customHeight="1">
      <c r="A15" s="17">
        <v>3</v>
      </c>
      <c r="B15" s="56" t="s">
        <v>71</v>
      </c>
      <c r="C15" s="56"/>
      <c r="D15" s="56"/>
      <c r="E15" s="17" t="s">
        <v>35</v>
      </c>
      <c r="F15" s="17" t="s">
        <v>18</v>
      </c>
      <c r="G15" s="17">
        <v>1</v>
      </c>
      <c r="H15" s="18">
        <v>1500000</v>
      </c>
      <c r="I15" s="21">
        <f t="shared" ref="I15:I20" si="0">G15*H15</f>
        <v>1500000</v>
      </c>
      <c r="J15" s="1"/>
    </row>
    <row r="16" spans="1:10" s="9" customFormat="1" ht="19.5" customHeight="1">
      <c r="A16" s="17">
        <v>4</v>
      </c>
      <c r="B16" s="22" t="s">
        <v>44</v>
      </c>
      <c r="C16" s="22"/>
      <c r="D16" s="22"/>
      <c r="E16" s="23"/>
      <c r="F16" s="23" t="s">
        <v>29</v>
      </c>
      <c r="G16" s="17">
        <v>1</v>
      </c>
      <c r="H16" s="18">
        <f>1800000</f>
        <v>1800000</v>
      </c>
      <c r="I16" s="21">
        <f t="shared" si="0"/>
        <v>1800000</v>
      </c>
      <c r="J16" s="1"/>
    </row>
    <row r="17" spans="1:10" s="9" customFormat="1" ht="19.5" customHeight="1">
      <c r="A17" s="17">
        <v>5</v>
      </c>
      <c r="B17" s="56" t="s">
        <v>52</v>
      </c>
      <c r="C17" s="56"/>
      <c r="D17" s="56"/>
      <c r="E17" s="33" t="s">
        <v>64</v>
      </c>
      <c r="F17" s="33" t="s">
        <v>65</v>
      </c>
      <c r="G17" s="17">
        <v>1</v>
      </c>
      <c r="H17" s="18">
        <f>G12*1.7*500000</f>
        <v>2550000</v>
      </c>
      <c r="I17" s="21">
        <f t="shared" si="0"/>
        <v>2550000</v>
      </c>
      <c r="J17" s="1"/>
    </row>
    <row r="18" spans="1:10" s="9" customFormat="1" ht="19.5" customHeight="1">
      <c r="A18" s="33">
        <v>6</v>
      </c>
      <c r="B18" s="56" t="s">
        <v>51</v>
      </c>
      <c r="C18" s="56"/>
      <c r="D18" s="56"/>
      <c r="E18" s="33" t="s">
        <v>66</v>
      </c>
      <c r="F18" s="33" t="s">
        <v>65</v>
      </c>
      <c r="G18" s="17">
        <v>1</v>
      </c>
      <c r="H18" s="18">
        <f>G13*1000</f>
        <v>1050000</v>
      </c>
      <c r="I18" s="21">
        <f t="shared" si="0"/>
        <v>1050000</v>
      </c>
      <c r="J18" s="1"/>
    </row>
    <row r="19" spans="1:10" s="9" customFormat="1" ht="19.5" customHeight="1">
      <c r="A19" s="33">
        <v>7</v>
      </c>
      <c r="B19" s="56" t="s">
        <v>34</v>
      </c>
      <c r="C19" s="56"/>
      <c r="D19" s="56"/>
      <c r="E19" s="33"/>
      <c r="F19" s="33" t="s">
        <v>65</v>
      </c>
      <c r="G19" s="17">
        <v>1</v>
      </c>
      <c r="H19" s="18">
        <f>G13*900</f>
        <v>945000</v>
      </c>
      <c r="I19" s="21">
        <f t="shared" si="0"/>
        <v>945000</v>
      </c>
      <c r="J19" s="1"/>
    </row>
    <row r="20" spans="1:10" s="9" customFormat="1" ht="19.5" customHeight="1">
      <c r="A20" s="33">
        <v>8</v>
      </c>
      <c r="B20" s="22" t="s">
        <v>27</v>
      </c>
      <c r="C20" s="22"/>
      <c r="D20" s="22"/>
      <c r="E20" s="33"/>
      <c r="F20" s="33" t="s">
        <v>65</v>
      </c>
      <c r="G20" s="17">
        <v>1</v>
      </c>
      <c r="H20" s="18">
        <f>G12*120000</f>
        <v>360000</v>
      </c>
      <c r="I20" s="21">
        <f t="shared" si="0"/>
        <v>360000</v>
      </c>
      <c r="J20" s="1"/>
    </row>
    <row r="21" spans="1:10" s="9" customFormat="1" ht="32.25" customHeight="1">
      <c r="A21" s="53" t="s">
        <v>67</v>
      </c>
      <c r="B21" s="54"/>
      <c r="C21" s="54"/>
      <c r="D21" s="54"/>
      <c r="E21" s="54"/>
      <c r="F21" s="55" t="s">
        <v>20</v>
      </c>
      <c r="G21" s="55"/>
      <c r="H21" s="72">
        <f>SUM(I12:I20)</f>
        <v>26731000</v>
      </c>
      <c r="I21" s="72"/>
      <c r="J21" s="1"/>
    </row>
    <row r="22" spans="1:10" s="9" customFormat="1" ht="32.25" customHeight="1">
      <c r="A22" s="54"/>
      <c r="B22" s="54"/>
      <c r="C22" s="54"/>
      <c r="D22" s="54"/>
      <c r="E22" s="54"/>
      <c r="F22" s="55" t="s">
        <v>21</v>
      </c>
      <c r="G22" s="55"/>
      <c r="H22" s="73">
        <f>H21/10</f>
        <v>2673100</v>
      </c>
      <c r="I22" s="73"/>
      <c r="J22" s="1"/>
    </row>
    <row r="23" spans="1:10" s="9" customFormat="1" ht="32.25" customHeight="1">
      <c r="A23" s="54"/>
      <c r="B23" s="54"/>
      <c r="C23" s="54"/>
      <c r="D23" s="54"/>
      <c r="E23" s="54"/>
      <c r="F23" s="55" t="s">
        <v>22</v>
      </c>
      <c r="G23" s="55"/>
      <c r="H23" s="72">
        <f>SUM(H21:I22)</f>
        <v>29404100</v>
      </c>
      <c r="I23" s="72"/>
      <c r="J23" s="1"/>
    </row>
    <row r="24" spans="1:10" s="9" customFormat="1">
      <c r="A24" s="7"/>
      <c r="B24" s="8"/>
      <c r="C24" s="8"/>
      <c r="D24" s="8"/>
      <c r="E24" s="8"/>
      <c r="F24" s="8"/>
      <c r="G24" s="8"/>
      <c r="H24" s="74"/>
      <c r="I24" s="74"/>
      <c r="J24" s="1"/>
    </row>
    <row r="25" spans="1:10" s="12" customFormat="1" ht="18.75" customHeight="1">
      <c r="A25" s="82" t="s">
        <v>23</v>
      </c>
      <c r="B25" s="82"/>
      <c r="C25" s="83"/>
      <c r="D25" s="83"/>
      <c r="E25" s="83"/>
      <c r="F25" s="83"/>
      <c r="G25" s="83"/>
      <c r="H25" s="83"/>
      <c r="I25" s="83"/>
      <c r="J25" s="1"/>
    </row>
    <row r="26" spans="1:10" s="12" customFormat="1" ht="30.75" customHeight="1">
      <c r="A26"/>
      <c r="B26" s="13"/>
      <c r="C26" s="84" t="s">
        <v>47</v>
      </c>
      <c r="D26" s="85"/>
      <c r="E26" s="85"/>
      <c r="F26" s="85"/>
      <c r="G26" s="85"/>
      <c r="H26" s="85"/>
      <c r="I26" s="86"/>
      <c r="J26" s="1"/>
    </row>
    <row r="27" spans="1:10" s="12" customFormat="1" ht="30.75" customHeight="1">
      <c r="A27"/>
      <c r="B27" s="13"/>
      <c r="C27" s="87"/>
      <c r="D27" s="88"/>
      <c r="E27" s="88"/>
      <c r="F27" s="88"/>
      <c r="G27" s="88"/>
      <c r="H27" s="88"/>
      <c r="I27" s="89"/>
      <c r="J27" s="1"/>
    </row>
    <row r="28" spans="1:10" s="12" customFormat="1" ht="30.75" customHeight="1">
      <c r="A28" s="13"/>
      <c r="B28" s="13"/>
      <c r="C28" s="87"/>
      <c r="D28" s="88"/>
      <c r="E28" s="88"/>
      <c r="F28" s="88"/>
      <c r="G28" s="88"/>
      <c r="H28" s="88"/>
      <c r="I28" s="89"/>
      <c r="J28" s="1"/>
    </row>
    <row r="29" spans="1:10" s="12" customFormat="1" ht="30.75" customHeight="1">
      <c r="A29" s="13"/>
      <c r="B29" s="13"/>
      <c r="C29" s="90"/>
      <c r="D29" s="91"/>
      <c r="E29" s="91"/>
      <c r="F29" s="91"/>
      <c r="G29" s="91"/>
      <c r="H29" s="91"/>
      <c r="I29" s="92"/>
      <c r="J29" s="1"/>
    </row>
    <row r="30" spans="1:10" s="12" customFormat="1" ht="8.25" customHeight="1">
      <c r="A30"/>
      <c r="B30"/>
      <c r="C30"/>
      <c r="D30"/>
      <c r="E30"/>
      <c r="F30"/>
      <c r="G30"/>
      <c r="H30"/>
      <c r="I30"/>
      <c r="J30" s="1"/>
    </row>
    <row r="31" spans="1:10" s="12" customFormat="1" ht="18.75" customHeight="1">
      <c r="A31" s="82" t="s">
        <v>24</v>
      </c>
      <c r="B31" s="82"/>
      <c r="C31" s="83"/>
      <c r="D31" s="83"/>
      <c r="E31" s="83"/>
      <c r="F31" s="83"/>
      <c r="G31" s="83"/>
      <c r="H31" s="83"/>
      <c r="I31" s="83"/>
      <c r="J31" s="1"/>
    </row>
    <row r="32" spans="1:10" s="12" customFormat="1" ht="18.75" customHeight="1">
      <c r="A32"/>
      <c r="B32" s="13"/>
      <c r="C32" s="84" t="s">
        <v>48</v>
      </c>
      <c r="D32" s="85"/>
      <c r="E32" s="85"/>
      <c r="F32" s="85"/>
      <c r="G32" s="85"/>
      <c r="H32" s="85"/>
      <c r="I32" s="86"/>
      <c r="J32" s="1"/>
    </row>
    <row r="33" spans="1:10" s="12" customFormat="1" ht="18.75" customHeight="1">
      <c r="A33" s="13"/>
      <c r="B33" s="13"/>
      <c r="C33" s="87"/>
      <c r="D33" s="88"/>
      <c r="E33" s="88"/>
      <c r="F33" s="88"/>
      <c r="G33" s="88"/>
      <c r="H33" s="88"/>
      <c r="I33" s="89"/>
      <c r="J33" s="1"/>
    </row>
    <row r="34" spans="1:10" s="12" customFormat="1" ht="18.75" customHeight="1">
      <c r="A34" s="13"/>
      <c r="B34" s="13"/>
      <c r="C34" s="90"/>
      <c r="D34" s="91"/>
      <c r="E34" s="91"/>
      <c r="F34" s="91"/>
      <c r="G34" s="91"/>
      <c r="H34" s="91"/>
      <c r="I34" s="92"/>
      <c r="J34" s="1"/>
    </row>
    <row r="35" spans="1:10" s="12" customFormat="1" ht="9" customHeight="1">
      <c r="A35"/>
      <c r="B35"/>
      <c r="C35"/>
      <c r="D35"/>
      <c r="E35"/>
      <c r="F35"/>
      <c r="G35"/>
      <c r="H35"/>
      <c r="I35"/>
      <c r="J35" s="1"/>
    </row>
    <row r="36" spans="1:10" s="12" customFormat="1" ht="18.75" customHeight="1">
      <c r="A36" s="82" t="s">
        <v>25</v>
      </c>
      <c r="B36" s="82"/>
      <c r="C36" s="82"/>
      <c r="D36" s="82"/>
      <c r="E36" s="82"/>
      <c r="F36" s="82"/>
      <c r="G36" s="82"/>
      <c r="H36" s="82"/>
      <c r="I36" s="82"/>
      <c r="J36" s="1"/>
    </row>
    <row r="37" spans="1:10" s="12" customFormat="1" ht="12" customHeight="1">
      <c r="A37"/>
      <c r="B37" s="14"/>
      <c r="C37" s="93" t="s">
        <v>84</v>
      </c>
      <c r="D37" s="93"/>
      <c r="E37" s="93"/>
      <c r="F37" s="93"/>
      <c r="G37" s="93"/>
      <c r="H37" s="93"/>
      <c r="I37" s="93"/>
      <c r="J37" s="1"/>
    </row>
    <row r="38" spans="1:10" s="12" customFormat="1" ht="12" customHeight="1">
      <c r="A38" s="14"/>
      <c r="B38" s="14"/>
      <c r="C38" s="94"/>
      <c r="D38" s="94"/>
      <c r="E38" s="94"/>
      <c r="F38" s="94"/>
      <c r="G38" s="94"/>
      <c r="H38" s="94"/>
      <c r="I38" s="94"/>
      <c r="J38" s="1"/>
    </row>
    <row r="39" spans="1:10" s="12" customFormat="1" ht="12" customHeight="1">
      <c r="A39" s="14"/>
      <c r="B39" s="14"/>
      <c r="C39" s="94"/>
      <c r="D39" s="94"/>
      <c r="E39" s="94"/>
      <c r="F39" s="94"/>
      <c r="G39" s="94"/>
      <c r="H39" s="94"/>
      <c r="I39" s="94"/>
      <c r="J39" s="1"/>
    </row>
    <row r="40" spans="1:10" s="12" customFormat="1" ht="9" customHeight="1">
      <c r="A40"/>
      <c r="B40"/>
      <c r="C40"/>
      <c r="D40"/>
      <c r="E40"/>
      <c r="F40"/>
      <c r="G40"/>
      <c r="H40"/>
      <c r="I40"/>
      <c r="J40" s="1"/>
    </row>
    <row r="41" spans="1:10" s="12" customFormat="1" ht="18.75" customHeight="1">
      <c r="A41" s="82" t="s">
        <v>49</v>
      </c>
      <c r="B41" s="82"/>
      <c r="C41" s="82"/>
      <c r="D41" s="82"/>
      <c r="E41" s="82"/>
      <c r="F41" s="82"/>
      <c r="G41" s="82"/>
      <c r="H41" s="82"/>
      <c r="I41" s="82"/>
      <c r="J41" s="1"/>
    </row>
    <row r="42" spans="1:10" s="12" customFormat="1" ht="18.75" customHeight="1">
      <c r="A42" s="15"/>
      <c r="B42" s="15"/>
      <c r="C42" s="95" t="s">
        <v>82</v>
      </c>
      <c r="D42" s="95"/>
      <c r="E42" s="95"/>
      <c r="F42" s="95"/>
      <c r="G42" s="95"/>
      <c r="H42" s="95"/>
      <c r="I42" s="95"/>
      <c r="J42" s="1"/>
    </row>
    <row r="43" spans="1:10" s="12" customFormat="1" ht="18.75" customHeight="1">
      <c r="A43" s="15"/>
      <c r="B43" s="13"/>
      <c r="C43" s="96"/>
      <c r="D43" s="96"/>
      <c r="E43" s="96"/>
      <c r="F43" s="96"/>
      <c r="G43" s="96"/>
      <c r="H43" s="96"/>
      <c r="I43" s="96"/>
      <c r="J43" s="1"/>
    </row>
    <row r="44" spans="1:10" s="12" customFormat="1" ht="18.75" customHeight="1">
      <c r="A44" s="15"/>
      <c r="B44" s="13"/>
      <c r="C44" s="96"/>
      <c r="D44" s="96"/>
      <c r="E44" s="96"/>
      <c r="F44" s="96"/>
      <c r="G44" s="96"/>
      <c r="H44" s="96"/>
      <c r="I44" s="96"/>
      <c r="J44" s="1"/>
    </row>
    <row r="45" spans="1:10" s="12" customFormat="1" ht="28.5" customHeight="1">
      <c r="A45" s="79" t="s">
        <v>83</v>
      </c>
      <c r="B45" s="79"/>
      <c r="C45" s="79"/>
      <c r="D45" s="79"/>
      <c r="E45" s="79"/>
      <c r="F45" s="79"/>
      <c r="G45" s="79"/>
      <c r="H45" s="79"/>
      <c r="I45" s="79"/>
      <c r="J45" s="1"/>
    </row>
    <row r="46" spans="1:10" s="12" customFormat="1">
      <c r="A46" s="4"/>
      <c r="B46" s="77"/>
      <c r="C46" s="77"/>
      <c r="D46" s="77"/>
      <c r="E46" s="4"/>
      <c r="F46" s="80"/>
      <c r="G46" s="80"/>
      <c r="H46" s="80"/>
      <c r="I46" s="80"/>
      <c r="J46" s="1"/>
    </row>
    <row r="47" spans="1:10" s="12" customFormat="1">
      <c r="A47" s="4"/>
      <c r="B47" s="81"/>
      <c r="C47" s="81"/>
      <c r="D47" s="81"/>
      <c r="E47" s="4"/>
      <c r="F47" s="80"/>
      <c r="G47" s="80"/>
      <c r="H47" s="80"/>
      <c r="I47" s="80"/>
      <c r="J47" s="1"/>
    </row>
    <row r="48" spans="1:10" s="12" customFormat="1" ht="28.5" customHeight="1">
      <c r="A48" s="4"/>
      <c r="B48" s="81"/>
      <c r="C48" s="81"/>
      <c r="D48" s="81"/>
      <c r="E48" s="4"/>
      <c r="F48" s="4"/>
      <c r="G48" s="4"/>
      <c r="H48" s="4"/>
      <c r="I48" s="4"/>
      <c r="J48" s="1"/>
    </row>
    <row r="49" spans="1:10" s="12" customFormat="1">
      <c r="A49" s="4"/>
      <c r="B49" s="77"/>
      <c r="C49" s="77"/>
      <c r="D49" s="77"/>
      <c r="E49" s="4"/>
      <c r="F49" s="4"/>
      <c r="G49" s="4"/>
      <c r="H49" s="4"/>
      <c r="I49" s="4"/>
      <c r="J49" s="1"/>
    </row>
    <row r="50" spans="1:10" s="12" customFormat="1">
      <c r="A50" s="77"/>
      <c r="B50" s="77"/>
      <c r="C50" s="77"/>
      <c r="D50" s="77"/>
      <c r="E50" s="77"/>
      <c r="F50" s="4"/>
      <c r="G50" s="4"/>
      <c r="H50" s="4"/>
      <c r="I50" s="4"/>
      <c r="J50" s="1"/>
    </row>
  </sheetData>
  <mergeCells count="44">
    <mergeCell ref="A50:E50"/>
    <mergeCell ref="A4:E4"/>
    <mergeCell ref="A45:I45"/>
    <mergeCell ref="B46:D46"/>
    <mergeCell ref="F46:I47"/>
    <mergeCell ref="B47:D48"/>
    <mergeCell ref="B49:D49"/>
    <mergeCell ref="A25:I25"/>
    <mergeCell ref="C26:I29"/>
    <mergeCell ref="A31:I31"/>
    <mergeCell ref="C32:I34"/>
    <mergeCell ref="A36:I36"/>
    <mergeCell ref="C37:I39"/>
    <mergeCell ref="A41:I41"/>
    <mergeCell ref="C42:I44"/>
    <mergeCell ref="A12:A13"/>
    <mergeCell ref="H21:I21"/>
    <mergeCell ref="H22:I22"/>
    <mergeCell ref="H23:I23"/>
    <mergeCell ref="H24:I24"/>
    <mergeCell ref="E12:E13"/>
    <mergeCell ref="I12:I13"/>
    <mergeCell ref="B5:E5"/>
    <mergeCell ref="F5:I9"/>
    <mergeCell ref="B6:E6"/>
    <mergeCell ref="B7:E7"/>
    <mergeCell ref="B8:E8"/>
    <mergeCell ref="B9:E9"/>
    <mergeCell ref="B11:D11"/>
    <mergeCell ref="A21:E23"/>
    <mergeCell ref="F21:G21"/>
    <mergeCell ref="F22:G22"/>
    <mergeCell ref="F23:G23"/>
    <mergeCell ref="B17:D17"/>
    <mergeCell ref="B19:D19"/>
    <mergeCell ref="B13:D13"/>
    <mergeCell ref="B15:D15"/>
    <mergeCell ref="B18:D18"/>
    <mergeCell ref="B14:D14"/>
    <mergeCell ref="A1:E3"/>
    <mergeCell ref="G1:H1"/>
    <mergeCell ref="G2:H2"/>
    <mergeCell ref="G3:H3"/>
    <mergeCell ref="F4:I4"/>
  </mergeCells>
  <pageMargins left="0.7" right="0.7" top="0.75" bottom="0.75" header="0.3" footer="0.3"/>
  <pageSetup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workbookViewId="0">
      <selection activeCell="J12" sqref="J12"/>
    </sheetView>
  </sheetViews>
  <sheetFormatPr defaultRowHeight="15.75"/>
  <cols>
    <col min="1" max="1" width="11.85546875" style="1" customWidth="1"/>
    <col min="2" max="2" width="8" style="1" customWidth="1"/>
    <col min="3" max="3" width="8.42578125" style="1" customWidth="1"/>
    <col min="4" max="4" width="22.28515625" style="1" customWidth="1"/>
    <col min="5" max="5" width="18.5703125" style="1" customWidth="1"/>
    <col min="6" max="6" width="22.28515625" style="1" customWidth="1"/>
    <col min="7" max="7" width="10.7109375" style="1" bestFit="1" customWidth="1"/>
    <col min="8" max="8" width="15.85546875" style="1" customWidth="1"/>
    <col min="9" max="9" width="18.28515625" style="1" customWidth="1"/>
    <col min="10" max="10" width="16.28515625" style="1" customWidth="1"/>
    <col min="11" max="11" width="13.5703125" style="1" customWidth="1"/>
    <col min="12" max="12" width="12.140625" style="1" customWidth="1"/>
    <col min="13" max="16384" width="9.140625" style="1"/>
  </cols>
  <sheetData>
    <row r="1" spans="1:11">
      <c r="A1" s="46" t="s">
        <v>26</v>
      </c>
      <c r="B1" s="46"/>
      <c r="C1" s="46"/>
      <c r="D1" s="46"/>
      <c r="E1" s="46"/>
      <c r="G1" s="47" t="s">
        <v>0</v>
      </c>
      <c r="H1" s="47"/>
      <c r="I1" s="2" t="s">
        <v>1</v>
      </c>
    </row>
    <row r="2" spans="1:11">
      <c r="A2" s="46"/>
      <c r="B2" s="46"/>
      <c r="C2" s="46"/>
      <c r="D2" s="46"/>
      <c r="E2" s="46"/>
      <c r="G2" s="47" t="s">
        <v>2</v>
      </c>
      <c r="H2" s="47"/>
      <c r="I2" s="3">
        <f ca="1">TODAY()</f>
        <v>43623</v>
      </c>
    </row>
    <row r="3" spans="1:11">
      <c r="A3" s="46"/>
      <c r="B3" s="46"/>
      <c r="C3" s="46"/>
      <c r="D3" s="46"/>
      <c r="E3" s="46"/>
      <c r="G3" s="47" t="s">
        <v>3</v>
      </c>
      <c r="H3" s="47"/>
      <c r="I3" s="3">
        <f ca="1">+I2+30</f>
        <v>43653</v>
      </c>
    </row>
    <row r="4" spans="1:11">
      <c r="A4" s="110" t="s">
        <v>4</v>
      </c>
      <c r="B4" s="110"/>
      <c r="C4" s="110"/>
      <c r="D4" s="110"/>
      <c r="E4" s="110"/>
      <c r="F4" s="110" t="s">
        <v>5</v>
      </c>
      <c r="G4" s="110"/>
      <c r="H4" s="110"/>
      <c r="I4" s="110"/>
    </row>
    <row r="5" spans="1:11">
      <c r="A5" s="27" t="s">
        <v>28</v>
      </c>
      <c r="B5" s="111"/>
      <c r="C5" s="111"/>
      <c r="D5" s="111"/>
      <c r="E5" s="111"/>
      <c r="F5" s="112" t="s">
        <v>100</v>
      </c>
      <c r="G5" s="112"/>
      <c r="H5" s="112"/>
      <c r="I5" s="112"/>
    </row>
    <row r="6" spans="1:11" s="12" customFormat="1">
      <c r="A6" s="27" t="s">
        <v>6</v>
      </c>
      <c r="B6" s="111"/>
      <c r="C6" s="111"/>
      <c r="D6" s="111"/>
      <c r="E6" s="111"/>
      <c r="F6" s="112"/>
      <c r="G6" s="112"/>
      <c r="H6" s="112"/>
      <c r="I6" s="112"/>
      <c r="J6" s="1"/>
    </row>
    <row r="7" spans="1:11" s="12" customFormat="1">
      <c r="A7" s="27" t="s">
        <v>7</v>
      </c>
      <c r="B7" s="111"/>
      <c r="C7" s="111"/>
      <c r="D7" s="111"/>
      <c r="E7" s="111"/>
      <c r="F7" s="112"/>
      <c r="G7" s="112"/>
      <c r="H7" s="112"/>
      <c r="I7" s="112"/>
      <c r="J7" s="1"/>
    </row>
    <row r="8" spans="1:11" s="12" customFormat="1">
      <c r="A8" s="27" t="s">
        <v>8</v>
      </c>
      <c r="B8" s="113"/>
      <c r="C8" s="114"/>
      <c r="D8" s="114"/>
      <c r="E8" s="114"/>
      <c r="F8" s="112"/>
      <c r="G8" s="112"/>
      <c r="H8" s="112"/>
      <c r="I8" s="112"/>
      <c r="J8" s="1"/>
    </row>
    <row r="9" spans="1:11" s="12" customFormat="1">
      <c r="A9" s="27" t="s">
        <v>9</v>
      </c>
      <c r="B9" s="115"/>
      <c r="C9" s="111"/>
      <c r="D9" s="111"/>
      <c r="E9" s="111"/>
      <c r="F9" s="112"/>
      <c r="G9" s="112"/>
      <c r="H9" s="112"/>
      <c r="I9" s="112"/>
      <c r="J9" s="1"/>
    </row>
    <row r="10" spans="1:11" s="12" customFormat="1">
      <c r="A10" s="116" t="s">
        <v>10</v>
      </c>
      <c r="B10" s="116"/>
      <c r="C10" s="116"/>
      <c r="D10" s="116"/>
      <c r="E10" s="116"/>
      <c r="F10" s="116"/>
      <c r="G10" s="116"/>
      <c r="H10" s="116"/>
      <c r="I10" s="116"/>
      <c r="J10" s="1"/>
    </row>
    <row r="11" spans="1:11" s="26" customFormat="1">
      <c r="A11" s="24" t="s">
        <v>11</v>
      </c>
      <c r="B11" s="50" t="s">
        <v>12</v>
      </c>
      <c r="C11" s="51"/>
      <c r="D11" s="52"/>
      <c r="E11" s="24" t="s">
        <v>13</v>
      </c>
      <c r="F11" s="24" t="s">
        <v>14</v>
      </c>
      <c r="G11" s="24" t="s">
        <v>15</v>
      </c>
      <c r="H11" s="24" t="s">
        <v>16</v>
      </c>
      <c r="I11" s="25" t="s">
        <v>17</v>
      </c>
    </row>
    <row r="12" spans="1:11" s="12" customFormat="1" ht="19.5" customHeight="1">
      <c r="A12" s="97">
        <v>1</v>
      </c>
      <c r="B12" s="16" t="s">
        <v>90</v>
      </c>
      <c r="C12" s="16"/>
      <c r="D12" s="16"/>
      <c r="E12" s="75" t="s">
        <v>88</v>
      </c>
      <c r="F12" s="45" t="s">
        <v>89</v>
      </c>
      <c r="G12" s="17">
        <v>60</v>
      </c>
      <c r="H12" s="18">
        <f>H13*270</f>
        <v>2381400</v>
      </c>
      <c r="I12" s="76">
        <f>G12*H12</f>
        <v>142884000</v>
      </c>
      <c r="J12" s="1"/>
    </row>
    <row r="13" spans="1:11" s="12" customFormat="1" ht="19.5" customHeight="1">
      <c r="A13" s="97"/>
      <c r="B13" s="56" t="s">
        <v>87</v>
      </c>
      <c r="C13" s="56"/>
      <c r="D13" s="56"/>
      <c r="E13" s="75"/>
      <c r="F13" s="19" t="s">
        <v>19</v>
      </c>
      <c r="G13" s="20">
        <f>G12*350</f>
        <v>21000</v>
      </c>
      <c r="H13" s="18">
        <v>8820</v>
      </c>
      <c r="I13" s="76"/>
      <c r="J13" s="1"/>
    </row>
    <row r="14" spans="1:11" s="12" customFormat="1" ht="19.5" customHeight="1">
      <c r="A14" s="17">
        <v>2</v>
      </c>
      <c r="B14" s="99" t="s">
        <v>60</v>
      </c>
      <c r="C14" s="100"/>
      <c r="D14" s="101"/>
      <c r="E14" s="17" t="s">
        <v>59</v>
      </c>
      <c r="F14" s="17" t="s">
        <v>18</v>
      </c>
      <c r="G14" s="17">
        <v>1</v>
      </c>
      <c r="H14" s="18">
        <v>62890000</v>
      </c>
      <c r="I14" s="21">
        <f>G14*H14</f>
        <v>62890000</v>
      </c>
      <c r="J14" s="11"/>
    </row>
    <row r="15" spans="1:11" s="12" customFormat="1" ht="19.5" customHeight="1">
      <c r="A15" s="17">
        <v>3</v>
      </c>
      <c r="B15" s="56" t="s">
        <v>71</v>
      </c>
      <c r="C15" s="56"/>
      <c r="D15" s="56"/>
      <c r="E15" s="17" t="s">
        <v>35</v>
      </c>
      <c r="F15" s="17" t="s">
        <v>18</v>
      </c>
      <c r="G15" s="17">
        <v>1</v>
      </c>
      <c r="H15" s="18">
        <v>1500000</v>
      </c>
      <c r="I15" s="21">
        <f t="shared" ref="I15:I21" si="0">G15*H15</f>
        <v>1500000</v>
      </c>
      <c r="J15" s="1"/>
    </row>
    <row r="16" spans="1:11" s="12" customFormat="1" ht="19.5" customHeight="1">
      <c r="A16" s="17">
        <v>4</v>
      </c>
      <c r="B16" s="22" t="s">
        <v>46</v>
      </c>
      <c r="C16" s="22"/>
      <c r="D16" s="22"/>
      <c r="E16" s="23"/>
      <c r="F16" s="23" t="s">
        <v>29</v>
      </c>
      <c r="G16" s="17">
        <v>1</v>
      </c>
      <c r="H16" s="18">
        <f>4500000</f>
        <v>4500000</v>
      </c>
      <c r="I16" s="21">
        <f t="shared" si="0"/>
        <v>4500000</v>
      </c>
      <c r="J16" s="1"/>
      <c r="K16" s="36"/>
    </row>
    <row r="17" spans="1:10" s="31" customFormat="1" ht="19.5" customHeight="1">
      <c r="A17" s="33">
        <v>5</v>
      </c>
      <c r="B17" s="99" t="s">
        <v>72</v>
      </c>
      <c r="C17" s="100"/>
      <c r="D17" s="101"/>
      <c r="E17" s="23"/>
      <c r="F17" s="23" t="s">
        <v>63</v>
      </c>
      <c r="G17" s="33">
        <v>2</v>
      </c>
      <c r="H17" s="18">
        <v>5500000</v>
      </c>
      <c r="I17" s="21">
        <f t="shared" si="0"/>
        <v>11000000</v>
      </c>
      <c r="J17" s="1"/>
    </row>
    <row r="18" spans="1:10" s="12" customFormat="1" ht="19.5" customHeight="1">
      <c r="A18" s="33">
        <v>6</v>
      </c>
      <c r="B18" s="99" t="s">
        <v>52</v>
      </c>
      <c r="C18" s="100"/>
      <c r="D18" s="101"/>
      <c r="E18" s="33" t="s">
        <v>64</v>
      </c>
      <c r="F18" s="33" t="s">
        <v>65</v>
      </c>
      <c r="G18" s="33">
        <v>1</v>
      </c>
      <c r="H18" s="18">
        <f>G12*1.7*500000</f>
        <v>51000000</v>
      </c>
      <c r="I18" s="21">
        <f t="shared" si="0"/>
        <v>51000000</v>
      </c>
      <c r="J18" s="1"/>
    </row>
    <row r="19" spans="1:10" s="12" customFormat="1" ht="19.5" customHeight="1">
      <c r="A19" s="33">
        <v>7</v>
      </c>
      <c r="B19" s="56" t="s">
        <v>51</v>
      </c>
      <c r="C19" s="56"/>
      <c r="D19" s="56"/>
      <c r="E19" s="33" t="s">
        <v>66</v>
      </c>
      <c r="F19" s="33" t="s">
        <v>65</v>
      </c>
      <c r="G19" s="33">
        <v>1</v>
      </c>
      <c r="H19" s="18">
        <f>G13*1000</f>
        <v>21000000</v>
      </c>
      <c r="I19" s="21">
        <f t="shared" si="0"/>
        <v>21000000</v>
      </c>
      <c r="J19" s="1"/>
    </row>
    <row r="20" spans="1:10" s="12" customFormat="1" ht="19.5" customHeight="1">
      <c r="A20" s="33">
        <v>8</v>
      </c>
      <c r="B20" s="56" t="s">
        <v>34</v>
      </c>
      <c r="C20" s="56"/>
      <c r="D20" s="56"/>
      <c r="E20" s="33"/>
      <c r="F20" s="33" t="s">
        <v>65</v>
      </c>
      <c r="G20" s="33">
        <v>1</v>
      </c>
      <c r="H20" s="18">
        <f>G13*500</f>
        <v>10500000</v>
      </c>
      <c r="I20" s="21">
        <f t="shared" si="0"/>
        <v>10500000</v>
      </c>
      <c r="J20" s="1"/>
    </row>
    <row r="21" spans="1:10" s="12" customFormat="1" ht="19.5" customHeight="1">
      <c r="A21" s="33">
        <v>9</v>
      </c>
      <c r="B21" s="32" t="s">
        <v>27</v>
      </c>
      <c r="C21" s="32"/>
      <c r="D21" s="32"/>
      <c r="E21" s="33"/>
      <c r="F21" s="33" t="s">
        <v>65</v>
      </c>
      <c r="G21" s="33">
        <v>1</v>
      </c>
      <c r="H21" s="18">
        <f>G12*120000</f>
        <v>7200000</v>
      </c>
      <c r="I21" s="21">
        <f t="shared" si="0"/>
        <v>7200000</v>
      </c>
      <c r="J21" s="1"/>
    </row>
    <row r="22" spans="1:10" s="12" customFormat="1" ht="30.75" customHeight="1">
      <c r="A22" s="53" t="s">
        <v>67</v>
      </c>
      <c r="B22" s="54"/>
      <c r="C22" s="54"/>
      <c r="D22" s="54"/>
      <c r="E22" s="54"/>
      <c r="F22" s="55" t="s">
        <v>20</v>
      </c>
      <c r="G22" s="55"/>
      <c r="H22" s="72">
        <f>SUM(I12:I21)</f>
        <v>312474000</v>
      </c>
      <c r="I22" s="72"/>
      <c r="J22" s="37"/>
    </row>
    <row r="23" spans="1:10" s="12" customFormat="1" ht="30.75" customHeight="1">
      <c r="A23" s="54"/>
      <c r="B23" s="54"/>
      <c r="C23" s="54"/>
      <c r="D23" s="54"/>
      <c r="E23" s="54"/>
      <c r="F23" s="55" t="s">
        <v>21</v>
      </c>
      <c r="G23" s="55"/>
      <c r="H23" s="73">
        <f>H22/10</f>
        <v>31247400</v>
      </c>
      <c r="I23" s="73"/>
      <c r="J23" s="1"/>
    </row>
    <row r="24" spans="1:10" s="12" customFormat="1" ht="30.75" customHeight="1">
      <c r="A24" s="54"/>
      <c r="B24" s="54"/>
      <c r="C24" s="54"/>
      <c r="D24" s="54"/>
      <c r="E24" s="54"/>
      <c r="F24" s="55" t="s">
        <v>22</v>
      </c>
      <c r="G24" s="55"/>
      <c r="H24" s="72">
        <f>SUM(H22:I23)</f>
        <v>343721400</v>
      </c>
      <c r="I24" s="72"/>
      <c r="J24" s="1"/>
    </row>
    <row r="25" spans="1:10" s="12" customFormat="1">
      <c r="A25" s="28"/>
      <c r="B25" s="29"/>
      <c r="C25" s="29"/>
      <c r="D25" s="29"/>
      <c r="E25" s="29"/>
      <c r="F25" s="29"/>
      <c r="G25" s="29"/>
      <c r="H25" s="30"/>
      <c r="I25" s="30"/>
      <c r="J25" s="1"/>
    </row>
    <row r="26" spans="1:10" s="12" customFormat="1">
      <c r="A26" s="82" t="s">
        <v>23</v>
      </c>
      <c r="B26" s="82"/>
      <c r="C26" s="83"/>
      <c r="D26" s="83"/>
      <c r="E26" s="83"/>
      <c r="F26" s="83"/>
      <c r="G26" s="83"/>
      <c r="H26" s="83"/>
      <c r="I26" s="83"/>
      <c r="J26" s="1"/>
    </row>
    <row r="27" spans="1:10" s="12" customFormat="1" ht="25.5" customHeight="1">
      <c r="A27"/>
      <c r="B27" s="13"/>
      <c r="C27" s="84" t="s">
        <v>47</v>
      </c>
      <c r="D27" s="85"/>
      <c r="E27" s="85"/>
      <c r="F27" s="85"/>
      <c r="G27" s="85"/>
      <c r="H27" s="85"/>
      <c r="I27" s="86"/>
      <c r="J27" s="1"/>
    </row>
    <row r="28" spans="1:10" s="12" customFormat="1" ht="29.25" customHeight="1">
      <c r="A28"/>
      <c r="B28" s="13"/>
      <c r="C28" s="87"/>
      <c r="D28" s="88"/>
      <c r="E28" s="88"/>
      <c r="F28" s="88"/>
      <c r="G28" s="88"/>
      <c r="H28" s="88"/>
      <c r="I28" s="89"/>
      <c r="J28" s="1"/>
    </row>
    <row r="29" spans="1:10" s="12" customFormat="1" ht="33.75" customHeight="1">
      <c r="A29" s="13"/>
      <c r="B29" s="13"/>
      <c r="C29" s="87"/>
      <c r="D29" s="88"/>
      <c r="E29" s="88"/>
      <c r="F29" s="88"/>
      <c r="G29" s="88"/>
      <c r="H29" s="88"/>
      <c r="I29" s="89"/>
      <c r="J29" s="1"/>
    </row>
    <row r="30" spans="1:10" s="12" customFormat="1" ht="36" customHeight="1">
      <c r="A30" s="13"/>
      <c r="B30" s="13"/>
      <c r="C30" s="90"/>
      <c r="D30" s="91"/>
      <c r="E30" s="91"/>
      <c r="F30" s="91"/>
      <c r="G30" s="91"/>
      <c r="H30" s="91"/>
      <c r="I30" s="92"/>
      <c r="J30" s="1"/>
    </row>
    <row r="31" spans="1:10" s="12" customFormat="1" ht="16.5" customHeight="1">
      <c r="A31"/>
      <c r="B31"/>
      <c r="C31"/>
      <c r="D31"/>
      <c r="E31"/>
      <c r="F31"/>
      <c r="G31"/>
      <c r="H31"/>
      <c r="I31"/>
      <c r="J31" s="1"/>
    </row>
    <row r="32" spans="1:10" s="12" customFormat="1">
      <c r="A32" s="82" t="s">
        <v>24</v>
      </c>
      <c r="B32" s="82"/>
      <c r="C32" s="83"/>
      <c r="D32" s="83"/>
      <c r="E32" s="83"/>
      <c r="F32" s="83"/>
      <c r="G32" s="83"/>
      <c r="H32" s="83"/>
      <c r="I32" s="83"/>
      <c r="J32" s="1"/>
    </row>
    <row r="33" spans="1:10" s="12" customFormat="1" ht="21.75" customHeight="1">
      <c r="A33"/>
      <c r="B33" s="13"/>
      <c r="C33" s="84" t="s">
        <v>48</v>
      </c>
      <c r="D33" s="85"/>
      <c r="E33" s="85"/>
      <c r="F33" s="85"/>
      <c r="G33" s="85"/>
      <c r="H33" s="85"/>
      <c r="I33" s="86"/>
      <c r="J33" s="1"/>
    </row>
    <row r="34" spans="1:10" s="12" customFormat="1" ht="21.75" customHeight="1">
      <c r="A34" s="13"/>
      <c r="B34" s="13"/>
      <c r="C34" s="87"/>
      <c r="D34" s="88"/>
      <c r="E34" s="88"/>
      <c r="F34" s="88"/>
      <c r="G34" s="88"/>
      <c r="H34" s="88"/>
      <c r="I34" s="89"/>
      <c r="J34" s="1"/>
    </row>
    <row r="35" spans="1:10" s="12" customFormat="1" ht="21.75" customHeight="1">
      <c r="A35" s="13"/>
      <c r="B35" s="13"/>
      <c r="C35" s="90"/>
      <c r="D35" s="91"/>
      <c r="E35" s="91"/>
      <c r="F35" s="91"/>
      <c r="G35" s="91"/>
      <c r="H35" s="91"/>
      <c r="I35" s="92"/>
      <c r="J35" s="1"/>
    </row>
    <row r="36" spans="1:10" s="12" customFormat="1" ht="9" customHeight="1">
      <c r="A36"/>
      <c r="B36"/>
      <c r="C36"/>
      <c r="D36"/>
      <c r="E36"/>
      <c r="F36"/>
      <c r="G36"/>
      <c r="H36"/>
      <c r="I36"/>
      <c r="J36" s="1"/>
    </row>
    <row r="37" spans="1:10" s="12" customFormat="1">
      <c r="A37" s="82" t="s">
        <v>25</v>
      </c>
      <c r="B37" s="82"/>
      <c r="C37" s="82"/>
      <c r="D37" s="82"/>
      <c r="E37" s="82"/>
      <c r="F37" s="82"/>
      <c r="G37" s="82"/>
      <c r="H37" s="82"/>
      <c r="I37" s="82"/>
      <c r="J37" s="1"/>
    </row>
    <row r="38" spans="1:10" s="12" customFormat="1">
      <c r="A38"/>
      <c r="B38" s="14"/>
      <c r="C38" s="93" t="s">
        <v>68</v>
      </c>
      <c r="D38" s="93"/>
      <c r="E38" s="93"/>
      <c r="F38" s="93"/>
      <c r="G38" s="93"/>
      <c r="H38" s="93"/>
      <c r="I38" s="93"/>
      <c r="J38" s="1"/>
    </row>
    <row r="39" spans="1:10" s="12" customFormat="1">
      <c r="A39" s="14"/>
      <c r="B39" s="14"/>
      <c r="C39" s="94"/>
      <c r="D39" s="94"/>
      <c r="E39" s="94"/>
      <c r="F39" s="94"/>
      <c r="G39" s="94"/>
      <c r="H39" s="94"/>
      <c r="I39" s="94"/>
      <c r="J39" s="1"/>
    </row>
    <row r="40" spans="1:10" s="12" customFormat="1">
      <c r="A40" s="14"/>
      <c r="B40" s="14"/>
      <c r="C40" s="94"/>
      <c r="D40" s="94"/>
      <c r="E40" s="94"/>
      <c r="F40" s="94"/>
      <c r="G40" s="94"/>
      <c r="H40" s="94"/>
      <c r="I40" s="94"/>
      <c r="J40" s="1"/>
    </row>
    <row r="41" spans="1:10" s="12" customFormat="1" ht="6.75" customHeight="1">
      <c r="A41"/>
      <c r="B41"/>
      <c r="C41"/>
      <c r="D41"/>
      <c r="E41"/>
      <c r="F41"/>
      <c r="G41"/>
      <c r="H41"/>
      <c r="I41"/>
      <c r="J41" s="1"/>
    </row>
    <row r="42" spans="1:10" s="12" customFormat="1">
      <c r="A42" s="82" t="s">
        <v>49</v>
      </c>
      <c r="B42" s="82"/>
      <c r="C42" s="82"/>
      <c r="D42" s="82"/>
      <c r="E42" s="82"/>
      <c r="F42" s="82"/>
      <c r="G42" s="82"/>
      <c r="H42" s="82"/>
      <c r="I42" s="82"/>
      <c r="J42" s="1"/>
    </row>
    <row r="43" spans="1:10" s="12" customFormat="1" ht="15.75" customHeight="1">
      <c r="A43" s="15"/>
      <c r="B43" s="15"/>
      <c r="C43" s="95" t="s">
        <v>82</v>
      </c>
      <c r="D43" s="95"/>
      <c r="E43" s="95"/>
      <c r="F43" s="95"/>
      <c r="G43" s="95"/>
      <c r="H43" s="95"/>
      <c r="I43" s="95"/>
      <c r="J43" s="1"/>
    </row>
    <row r="44" spans="1:10" s="12" customFormat="1">
      <c r="A44" s="15"/>
      <c r="B44" s="13"/>
      <c r="C44" s="96"/>
      <c r="D44" s="96"/>
      <c r="E44" s="96"/>
      <c r="F44" s="96"/>
      <c r="G44" s="96"/>
      <c r="H44" s="96"/>
      <c r="I44" s="96"/>
      <c r="J44" s="1"/>
    </row>
    <row r="45" spans="1:10" s="12" customFormat="1" ht="33" customHeight="1">
      <c r="A45" s="15"/>
      <c r="B45" s="13"/>
      <c r="C45" s="96"/>
      <c r="D45" s="96"/>
      <c r="E45" s="96"/>
      <c r="F45" s="96"/>
      <c r="G45" s="96"/>
      <c r="H45" s="96"/>
      <c r="I45" s="96"/>
      <c r="J45" s="1"/>
    </row>
    <row r="46" spans="1:10" s="12" customFormat="1">
      <c r="A46" s="79" t="s">
        <v>83</v>
      </c>
      <c r="B46" s="79"/>
      <c r="C46" s="79"/>
      <c r="D46" s="79"/>
      <c r="E46" s="79"/>
      <c r="F46" s="79"/>
      <c r="G46" s="79"/>
      <c r="H46" s="79"/>
      <c r="I46" s="79"/>
      <c r="J46" s="1"/>
    </row>
    <row r="47" spans="1:10" s="12" customFormat="1" ht="15.75" customHeight="1">
      <c r="A47" s="4"/>
      <c r="B47" s="77"/>
      <c r="C47" s="77"/>
      <c r="D47" s="77"/>
      <c r="E47" s="4"/>
      <c r="F47" s="80"/>
      <c r="G47" s="80"/>
      <c r="H47" s="80"/>
      <c r="I47" s="80"/>
      <c r="J47" s="1"/>
    </row>
    <row r="48" spans="1:10" s="12" customFormat="1">
      <c r="A48" s="4"/>
      <c r="B48" s="81"/>
      <c r="C48" s="81"/>
      <c r="D48" s="81"/>
      <c r="E48" s="4"/>
      <c r="F48" s="80"/>
      <c r="G48" s="80"/>
      <c r="H48" s="80"/>
      <c r="I48" s="80"/>
      <c r="J48" s="1"/>
    </row>
    <row r="49" spans="1:10" s="12" customFormat="1" ht="50.25" customHeight="1">
      <c r="A49" s="4"/>
      <c r="B49" s="81"/>
      <c r="C49" s="81"/>
      <c r="D49" s="81"/>
      <c r="E49" s="4"/>
      <c r="F49" s="4"/>
      <c r="G49" s="4"/>
      <c r="H49" s="4"/>
      <c r="I49" s="4"/>
      <c r="J49" s="1"/>
    </row>
    <row r="50" spans="1:10" s="12" customFormat="1">
      <c r="A50" s="4"/>
      <c r="B50" s="77"/>
      <c r="C50" s="77"/>
      <c r="D50" s="77"/>
      <c r="E50" s="4"/>
      <c r="F50" s="4"/>
      <c r="G50" s="4"/>
      <c r="H50" s="4"/>
      <c r="I50" s="4"/>
      <c r="J50" s="1"/>
    </row>
    <row r="51" spans="1:10" s="12" customFormat="1">
      <c r="A51" s="77"/>
      <c r="B51" s="77"/>
      <c r="C51" s="77"/>
      <c r="D51" s="77"/>
      <c r="E51" s="77"/>
      <c r="F51" s="4"/>
      <c r="G51" s="4"/>
      <c r="H51" s="4"/>
      <c r="I51" s="4"/>
      <c r="J51" s="1"/>
    </row>
  </sheetData>
  <mergeCells count="45">
    <mergeCell ref="B50:D50"/>
    <mergeCell ref="A51:E51"/>
    <mergeCell ref="A10:I10"/>
    <mergeCell ref="A42:I42"/>
    <mergeCell ref="C43:I45"/>
    <mergeCell ref="A46:I46"/>
    <mergeCell ref="B47:D47"/>
    <mergeCell ref="F47:I48"/>
    <mergeCell ref="B48:D49"/>
    <mergeCell ref="A26:I26"/>
    <mergeCell ref="C27:I30"/>
    <mergeCell ref="A32:I32"/>
    <mergeCell ref="C33:I35"/>
    <mergeCell ref="A37:I37"/>
    <mergeCell ref="C38:I40"/>
    <mergeCell ref="H22:I22"/>
    <mergeCell ref="F24:G24"/>
    <mergeCell ref="H24:I24"/>
    <mergeCell ref="B15:D15"/>
    <mergeCell ref="B18:D18"/>
    <mergeCell ref="B19:D19"/>
    <mergeCell ref="B20:D20"/>
    <mergeCell ref="A22:E24"/>
    <mergeCell ref="F22:G22"/>
    <mergeCell ref="B17:D17"/>
    <mergeCell ref="A12:A13"/>
    <mergeCell ref="E12:E13"/>
    <mergeCell ref="I12:I13"/>
    <mergeCell ref="B13:D13"/>
    <mergeCell ref="F23:G23"/>
    <mergeCell ref="H23:I23"/>
    <mergeCell ref="B14:D14"/>
    <mergeCell ref="B11:D11"/>
    <mergeCell ref="A1:E3"/>
    <mergeCell ref="G1:H1"/>
    <mergeCell ref="G2:H2"/>
    <mergeCell ref="G3:H3"/>
    <mergeCell ref="A4:E4"/>
    <mergeCell ref="F4:I4"/>
    <mergeCell ref="B5:E5"/>
    <mergeCell ref="F5:I9"/>
    <mergeCell ref="B6:E6"/>
    <mergeCell ref="B7:E7"/>
    <mergeCell ref="B8:E8"/>
    <mergeCell ref="B9:E9"/>
  </mergeCells>
  <pageMargins left="0.7" right="0.7" top="0.75" bottom="0.75" header="0.3" footer="0.3"/>
  <pageSetup scale="6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tabSelected="1" workbookViewId="0">
      <selection activeCell="H18" sqref="H18"/>
    </sheetView>
  </sheetViews>
  <sheetFormatPr defaultRowHeight="15.75"/>
  <cols>
    <col min="1" max="1" width="11.85546875" style="1" customWidth="1"/>
    <col min="2" max="2" width="8" style="1" customWidth="1"/>
    <col min="3" max="3" width="8.42578125" style="1" customWidth="1"/>
    <col min="4" max="4" width="22.28515625" style="1" customWidth="1"/>
    <col min="5" max="5" width="18.5703125" style="1" customWidth="1"/>
    <col min="6" max="6" width="22.28515625" style="1" customWidth="1"/>
    <col min="7" max="7" width="10.7109375" style="1" bestFit="1" customWidth="1"/>
    <col min="8" max="8" width="15.140625" style="1" customWidth="1"/>
    <col min="9" max="9" width="16.5703125" style="1" customWidth="1"/>
    <col min="10" max="10" width="13.7109375" style="1" customWidth="1"/>
    <col min="11" max="11" width="13.5703125" style="1" customWidth="1"/>
    <col min="12" max="12" width="12.140625" style="1" customWidth="1"/>
    <col min="13" max="16384" width="9.140625" style="1"/>
  </cols>
  <sheetData>
    <row r="1" spans="1:10">
      <c r="A1" s="46" t="s">
        <v>26</v>
      </c>
      <c r="B1" s="46"/>
      <c r="C1" s="46"/>
      <c r="D1" s="46"/>
      <c r="E1" s="46"/>
      <c r="G1" s="47" t="s">
        <v>0</v>
      </c>
      <c r="H1" s="47"/>
      <c r="I1" s="2" t="s">
        <v>1</v>
      </c>
    </row>
    <row r="2" spans="1:10">
      <c r="A2" s="46"/>
      <c r="B2" s="46"/>
      <c r="C2" s="46"/>
      <c r="D2" s="46"/>
      <c r="E2" s="46"/>
      <c r="G2" s="47" t="s">
        <v>2</v>
      </c>
      <c r="H2" s="47"/>
      <c r="I2" s="3">
        <f ca="1">TODAY()</f>
        <v>43623</v>
      </c>
    </row>
    <row r="3" spans="1:10">
      <c r="A3" s="46"/>
      <c r="B3" s="46"/>
      <c r="C3" s="46"/>
      <c r="D3" s="46"/>
      <c r="E3" s="46"/>
      <c r="G3" s="47" t="s">
        <v>3</v>
      </c>
      <c r="H3" s="47"/>
      <c r="I3" s="3">
        <f ca="1">+I2+30</f>
        <v>43653</v>
      </c>
    </row>
    <row r="4" spans="1:10">
      <c r="A4" s="110" t="s">
        <v>4</v>
      </c>
      <c r="B4" s="110"/>
      <c r="C4" s="110"/>
      <c r="D4" s="110"/>
      <c r="E4" s="110"/>
      <c r="F4" s="110" t="s">
        <v>5</v>
      </c>
      <c r="G4" s="110"/>
      <c r="H4" s="110"/>
      <c r="I4" s="110"/>
    </row>
    <row r="5" spans="1:10">
      <c r="A5" s="27" t="s">
        <v>28</v>
      </c>
      <c r="B5" s="111"/>
      <c r="C5" s="111"/>
      <c r="D5" s="111"/>
      <c r="E5" s="111"/>
      <c r="F5" s="112" t="s">
        <v>101</v>
      </c>
      <c r="G5" s="112"/>
      <c r="H5" s="112"/>
      <c r="I5" s="112"/>
    </row>
    <row r="6" spans="1:10" s="12" customFormat="1">
      <c r="A6" s="27" t="s">
        <v>6</v>
      </c>
      <c r="B6" s="111"/>
      <c r="C6" s="111"/>
      <c r="D6" s="111"/>
      <c r="E6" s="111"/>
      <c r="F6" s="112"/>
      <c r="G6" s="112"/>
      <c r="H6" s="112"/>
      <c r="I6" s="112"/>
      <c r="J6" s="1"/>
    </row>
    <row r="7" spans="1:10" s="12" customFormat="1">
      <c r="A7" s="27" t="s">
        <v>7</v>
      </c>
      <c r="B7" s="111"/>
      <c r="C7" s="111"/>
      <c r="D7" s="111"/>
      <c r="E7" s="111"/>
      <c r="F7" s="112"/>
      <c r="G7" s="112"/>
      <c r="H7" s="112"/>
      <c r="I7" s="112"/>
      <c r="J7" s="1"/>
    </row>
    <row r="8" spans="1:10" s="12" customFormat="1">
      <c r="A8" s="27" t="s">
        <v>8</v>
      </c>
      <c r="B8" s="113"/>
      <c r="C8" s="114"/>
      <c r="D8" s="114"/>
      <c r="E8" s="114"/>
      <c r="F8" s="112"/>
      <c r="G8" s="112"/>
      <c r="H8" s="112"/>
      <c r="I8" s="112"/>
      <c r="J8" s="1"/>
    </row>
    <row r="9" spans="1:10" s="12" customFormat="1">
      <c r="A9" s="27" t="s">
        <v>9</v>
      </c>
      <c r="B9" s="115"/>
      <c r="C9" s="111"/>
      <c r="D9" s="111"/>
      <c r="E9" s="111"/>
      <c r="F9" s="112"/>
      <c r="G9" s="112"/>
      <c r="H9" s="112"/>
      <c r="I9" s="112"/>
      <c r="J9" s="1"/>
    </row>
    <row r="10" spans="1:10" s="12" customFormat="1">
      <c r="A10" s="116" t="s">
        <v>10</v>
      </c>
      <c r="B10" s="116"/>
      <c r="C10" s="116"/>
      <c r="D10" s="116"/>
      <c r="E10" s="116"/>
      <c r="F10" s="116"/>
      <c r="G10" s="116"/>
      <c r="H10" s="116"/>
      <c r="I10" s="116"/>
      <c r="J10" s="1"/>
    </row>
    <row r="11" spans="1:10" s="26" customFormat="1">
      <c r="A11" s="24" t="s">
        <v>11</v>
      </c>
      <c r="B11" s="50" t="s">
        <v>12</v>
      </c>
      <c r="C11" s="51"/>
      <c r="D11" s="52"/>
      <c r="E11" s="24" t="s">
        <v>13</v>
      </c>
      <c r="F11" s="24" t="s">
        <v>14</v>
      </c>
      <c r="G11" s="24" t="s">
        <v>15</v>
      </c>
      <c r="H11" s="24" t="s">
        <v>16</v>
      </c>
      <c r="I11" s="25" t="s">
        <v>17</v>
      </c>
    </row>
    <row r="12" spans="1:10" s="12" customFormat="1" ht="19.5" customHeight="1">
      <c r="A12" s="97">
        <v>1</v>
      </c>
      <c r="B12" s="16" t="s">
        <v>90</v>
      </c>
      <c r="C12" s="16"/>
      <c r="D12" s="16"/>
      <c r="E12" s="75" t="s">
        <v>88</v>
      </c>
      <c r="F12" s="17" t="s">
        <v>89</v>
      </c>
      <c r="G12" s="17">
        <v>90</v>
      </c>
      <c r="H12" s="18">
        <f>H13*270</f>
        <v>2381400</v>
      </c>
      <c r="I12" s="76">
        <f>G12*H12</f>
        <v>214326000</v>
      </c>
      <c r="J12" s="1"/>
    </row>
    <row r="13" spans="1:10" s="12" customFormat="1" ht="19.5" customHeight="1">
      <c r="A13" s="97"/>
      <c r="B13" s="56" t="s">
        <v>87</v>
      </c>
      <c r="C13" s="56"/>
      <c r="D13" s="56"/>
      <c r="E13" s="75"/>
      <c r="F13" s="19" t="s">
        <v>19</v>
      </c>
      <c r="G13" s="20">
        <f>G12*350</f>
        <v>31500</v>
      </c>
      <c r="H13" s="18">
        <v>8820</v>
      </c>
      <c r="I13" s="76"/>
      <c r="J13" s="1"/>
    </row>
    <row r="14" spans="1:10" s="12" customFormat="1" ht="19.5" customHeight="1">
      <c r="A14" s="17">
        <v>2</v>
      </c>
      <c r="B14" s="99" t="s">
        <v>62</v>
      </c>
      <c r="C14" s="100"/>
      <c r="D14" s="101"/>
      <c r="E14" s="17" t="s">
        <v>61</v>
      </c>
      <c r="F14" s="17" t="s">
        <v>18</v>
      </c>
      <c r="G14" s="17">
        <v>1</v>
      </c>
      <c r="H14" s="18">
        <v>71480000</v>
      </c>
      <c r="I14" s="21">
        <f>G14*H14</f>
        <v>71480000</v>
      </c>
      <c r="J14" s="11"/>
    </row>
    <row r="15" spans="1:10" s="12" customFormat="1" ht="19.5" customHeight="1">
      <c r="A15" s="17">
        <v>3</v>
      </c>
      <c r="B15" s="56" t="s">
        <v>71</v>
      </c>
      <c r="C15" s="56"/>
      <c r="D15" s="56"/>
      <c r="E15" s="17" t="s">
        <v>35</v>
      </c>
      <c r="F15" s="17" t="s">
        <v>18</v>
      </c>
      <c r="G15" s="17">
        <f>G14</f>
        <v>1</v>
      </c>
      <c r="H15" s="18">
        <v>1500000</v>
      </c>
      <c r="I15" s="21">
        <f t="shared" ref="I15:I21" si="0">G15*H15</f>
        <v>1500000</v>
      </c>
      <c r="J15" s="1"/>
    </row>
    <row r="16" spans="1:10" s="12" customFormat="1" ht="19.5" customHeight="1">
      <c r="A16" s="17">
        <v>4</v>
      </c>
      <c r="B16" s="22" t="s">
        <v>46</v>
      </c>
      <c r="C16" s="22"/>
      <c r="D16" s="22"/>
      <c r="E16" s="23"/>
      <c r="F16" s="23" t="s">
        <v>29</v>
      </c>
      <c r="G16" s="17">
        <f>G14</f>
        <v>1</v>
      </c>
      <c r="H16" s="18">
        <f>2500000</f>
        <v>2500000</v>
      </c>
      <c r="I16" s="21">
        <f t="shared" si="0"/>
        <v>2500000</v>
      </c>
      <c r="J16" s="1"/>
    </row>
    <row r="17" spans="1:10" s="31" customFormat="1" ht="19.5" customHeight="1">
      <c r="A17" s="33">
        <v>5</v>
      </c>
      <c r="B17" s="99" t="s">
        <v>73</v>
      </c>
      <c r="C17" s="100"/>
      <c r="D17" s="101"/>
      <c r="E17" s="23"/>
      <c r="F17" s="23" t="s">
        <v>63</v>
      </c>
      <c r="G17" s="33">
        <f>G14*2</f>
        <v>2</v>
      </c>
      <c r="H17" s="18">
        <v>5500000</v>
      </c>
      <c r="I17" s="21">
        <f t="shared" si="0"/>
        <v>11000000</v>
      </c>
      <c r="J17" s="1"/>
    </row>
    <row r="18" spans="1:10" s="12" customFormat="1" ht="19.5" customHeight="1">
      <c r="A18" s="33">
        <v>6</v>
      </c>
      <c r="B18" s="99" t="s">
        <v>52</v>
      </c>
      <c r="C18" s="100"/>
      <c r="D18" s="101"/>
      <c r="E18" s="33" t="s">
        <v>64</v>
      </c>
      <c r="F18" s="33" t="s">
        <v>65</v>
      </c>
      <c r="G18" s="33">
        <v>1</v>
      </c>
      <c r="H18" s="18">
        <f>G12*1.7*500000</f>
        <v>76500000</v>
      </c>
      <c r="I18" s="21">
        <f t="shared" si="0"/>
        <v>76500000</v>
      </c>
      <c r="J18" s="1"/>
    </row>
    <row r="19" spans="1:10" s="12" customFormat="1" ht="19.5" customHeight="1">
      <c r="A19" s="33">
        <v>7</v>
      </c>
      <c r="B19" s="56" t="s">
        <v>51</v>
      </c>
      <c r="C19" s="56"/>
      <c r="D19" s="56"/>
      <c r="E19" s="33" t="s">
        <v>66</v>
      </c>
      <c r="F19" s="33" t="s">
        <v>65</v>
      </c>
      <c r="G19" s="33">
        <v>1</v>
      </c>
      <c r="H19" s="18">
        <f>G13*1000</f>
        <v>31500000</v>
      </c>
      <c r="I19" s="21">
        <f t="shared" si="0"/>
        <v>31500000</v>
      </c>
      <c r="J19" s="1"/>
    </row>
    <row r="20" spans="1:10" s="12" customFormat="1" ht="19.5" customHeight="1">
      <c r="A20" s="33">
        <v>8</v>
      </c>
      <c r="B20" s="56" t="s">
        <v>34</v>
      </c>
      <c r="C20" s="56"/>
      <c r="D20" s="56"/>
      <c r="E20" s="33"/>
      <c r="F20" s="33" t="s">
        <v>65</v>
      </c>
      <c r="G20" s="33">
        <v>1</v>
      </c>
      <c r="H20" s="18">
        <f>G13*900</f>
        <v>28350000</v>
      </c>
      <c r="I20" s="21">
        <f t="shared" si="0"/>
        <v>28350000</v>
      </c>
      <c r="J20" s="1"/>
    </row>
    <row r="21" spans="1:10" s="12" customFormat="1" ht="19.5" customHeight="1">
      <c r="A21" s="33">
        <v>9</v>
      </c>
      <c r="B21" s="32" t="s">
        <v>27</v>
      </c>
      <c r="C21" s="32"/>
      <c r="D21" s="32"/>
      <c r="E21" s="33"/>
      <c r="F21" s="33" t="s">
        <v>65</v>
      </c>
      <c r="G21" s="33">
        <v>1</v>
      </c>
      <c r="H21" s="18">
        <f>G12*120000</f>
        <v>10800000</v>
      </c>
      <c r="I21" s="21">
        <f t="shared" si="0"/>
        <v>10800000</v>
      </c>
      <c r="J21" s="1"/>
    </row>
    <row r="22" spans="1:10" s="12" customFormat="1" ht="30" customHeight="1">
      <c r="A22" s="53" t="s">
        <v>67</v>
      </c>
      <c r="B22" s="54"/>
      <c r="C22" s="54"/>
      <c r="D22" s="54"/>
      <c r="E22" s="54"/>
      <c r="F22" s="55" t="s">
        <v>20</v>
      </c>
      <c r="G22" s="55"/>
      <c r="H22" s="72">
        <f>SUM(I12:I21)</f>
        <v>447956000</v>
      </c>
      <c r="I22" s="72"/>
      <c r="J22" s="1"/>
    </row>
    <row r="23" spans="1:10" s="12" customFormat="1" ht="30" customHeight="1">
      <c r="A23" s="54"/>
      <c r="B23" s="54"/>
      <c r="C23" s="54"/>
      <c r="D23" s="54"/>
      <c r="E23" s="54"/>
      <c r="F23" s="55" t="s">
        <v>21</v>
      </c>
      <c r="G23" s="55"/>
      <c r="H23" s="73">
        <f>H22/10</f>
        <v>44795600</v>
      </c>
      <c r="I23" s="73"/>
      <c r="J23" s="1"/>
    </row>
    <row r="24" spans="1:10" s="12" customFormat="1" ht="30" customHeight="1">
      <c r="A24" s="54"/>
      <c r="B24" s="54"/>
      <c r="C24" s="54"/>
      <c r="D24" s="54"/>
      <c r="E24" s="54"/>
      <c r="F24" s="55" t="s">
        <v>22</v>
      </c>
      <c r="G24" s="55"/>
      <c r="H24" s="72">
        <f>SUM(H22:I23)</f>
        <v>492751600</v>
      </c>
      <c r="I24" s="72"/>
      <c r="J24" s="1"/>
    </row>
    <row r="25" spans="1:10" s="12" customFormat="1">
      <c r="A25" s="28"/>
      <c r="B25" s="29"/>
      <c r="C25" s="29"/>
      <c r="D25" s="29"/>
      <c r="E25" s="29"/>
      <c r="F25" s="29"/>
      <c r="G25" s="29"/>
      <c r="H25" s="30"/>
      <c r="I25" s="30"/>
      <c r="J25" s="1"/>
    </row>
    <row r="26" spans="1:10" s="12" customFormat="1">
      <c r="A26" s="82" t="s">
        <v>23</v>
      </c>
      <c r="B26" s="82"/>
      <c r="C26" s="83"/>
      <c r="D26" s="83"/>
      <c r="E26" s="83"/>
      <c r="F26" s="83"/>
      <c r="G26" s="83"/>
      <c r="H26" s="83"/>
      <c r="I26" s="83"/>
      <c r="J26" s="1"/>
    </row>
    <row r="27" spans="1:10" s="12" customFormat="1" ht="25.5" customHeight="1">
      <c r="A27"/>
      <c r="B27" s="13"/>
      <c r="C27" s="84" t="s">
        <v>47</v>
      </c>
      <c r="D27" s="85"/>
      <c r="E27" s="85"/>
      <c r="F27" s="85"/>
      <c r="G27" s="85"/>
      <c r="H27" s="85"/>
      <c r="I27" s="86"/>
      <c r="J27" s="1"/>
    </row>
    <row r="28" spans="1:10" s="12" customFormat="1" ht="25.5" customHeight="1">
      <c r="A28"/>
      <c r="B28" s="13"/>
      <c r="C28" s="87"/>
      <c r="D28" s="88"/>
      <c r="E28" s="88"/>
      <c r="F28" s="88"/>
      <c r="G28" s="88"/>
      <c r="H28" s="88"/>
      <c r="I28" s="89"/>
      <c r="J28" s="1"/>
    </row>
    <row r="29" spans="1:10" s="12" customFormat="1" ht="35.25" customHeight="1">
      <c r="A29" s="13"/>
      <c r="B29" s="13"/>
      <c r="C29" s="87"/>
      <c r="D29" s="88"/>
      <c r="E29" s="88"/>
      <c r="F29" s="88"/>
      <c r="G29" s="88"/>
      <c r="H29" s="88"/>
      <c r="I29" s="89"/>
      <c r="J29" s="1"/>
    </row>
    <row r="30" spans="1:10" s="12" customFormat="1" ht="25.5" customHeight="1">
      <c r="A30" s="13"/>
      <c r="B30" s="13"/>
      <c r="C30" s="90"/>
      <c r="D30" s="91"/>
      <c r="E30" s="91"/>
      <c r="F30" s="91"/>
      <c r="G30" s="91"/>
      <c r="H30" s="91"/>
      <c r="I30" s="92"/>
      <c r="J30" s="1"/>
    </row>
    <row r="31" spans="1:10" s="12" customFormat="1" ht="21.75" customHeight="1">
      <c r="A31"/>
      <c r="B31"/>
      <c r="C31"/>
      <c r="D31"/>
      <c r="E31"/>
      <c r="F31"/>
      <c r="G31"/>
      <c r="H31"/>
      <c r="I31"/>
      <c r="J31" s="1"/>
    </row>
    <row r="32" spans="1:10" s="12" customFormat="1">
      <c r="A32" s="82" t="s">
        <v>24</v>
      </c>
      <c r="B32" s="82"/>
      <c r="C32" s="83"/>
      <c r="D32" s="83"/>
      <c r="E32" s="83"/>
      <c r="F32" s="83"/>
      <c r="G32" s="83"/>
      <c r="H32" s="83"/>
      <c r="I32" s="83"/>
      <c r="J32" s="1"/>
    </row>
    <row r="33" spans="1:10" s="12" customFormat="1" ht="21.75" customHeight="1">
      <c r="A33"/>
      <c r="B33" s="13"/>
      <c r="C33" s="84" t="s">
        <v>48</v>
      </c>
      <c r="D33" s="85"/>
      <c r="E33" s="85"/>
      <c r="F33" s="85"/>
      <c r="G33" s="85"/>
      <c r="H33" s="85"/>
      <c r="I33" s="86"/>
      <c r="J33" s="1"/>
    </row>
    <row r="34" spans="1:10" s="12" customFormat="1" ht="21.75" customHeight="1">
      <c r="A34" s="13"/>
      <c r="B34" s="13"/>
      <c r="C34" s="87"/>
      <c r="D34" s="88"/>
      <c r="E34" s="88"/>
      <c r="F34" s="88"/>
      <c r="G34" s="88"/>
      <c r="H34" s="88"/>
      <c r="I34" s="89"/>
      <c r="J34" s="1"/>
    </row>
    <row r="35" spans="1:10" s="12" customFormat="1" ht="21.75" customHeight="1">
      <c r="A35" s="13"/>
      <c r="B35" s="13"/>
      <c r="C35" s="90"/>
      <c r="D35" s="91"/>
      <c r="E35" s="91"/>
      <c r="F35" s="91"/>
      <c r="G35" s="91"/>
      <c r="H35" s="91"/>
      <c r="I35" s="92"/>
      <c r="J35" s="1"/>
    </row>
    <row r="36" spans="1:10" s="12" customFormat="1" ht="9" customHeight="1">
      <c r="A36"/>
      <c r="B36"/>
      <c r="C36"/>
      <c r="D36"/>
      <c r="E36"/>
      <c r="F36"/>
      <c r="G36"/>
      <c r="H36"/>
      <c r="I36"/>
      <c r="J36" s="1"/>
    </row>
    <row r="37" spans="1:10" s="12" customFormat="1">
      <c r="A37" s="82" t="s">
        <v>25</v>
      </c>
      <c r="B37" s="82"/>
      <c r="C37" s="82"/>
      <c r="D37" s="82"/>
      <c r="E37" s="82"/>
      <c r="F37" s="82"/>
      <c r="G37" s="82"/>
      <c r="H37" s="82"/>
      <c r="I37" s="82"/>
      <c r="J37" s="1"/>
    </row>
    <row r="38" spans="1:10" s="12" customFormat="1">
      <c r="A38"/>
      <c r="B38" s="14"/>
      <c r="C38" s="93" t="s">
        <v>50</v>
      </c>
      <c r="D38" s="93"/>
      <c r="E38" s="93"/>
      <c r="F38" s="93"/>
      <c r="G38" s="93"/>
      <c r="H38" s="93"/>
      <c r="I38" s="93"/>
      <c r="J38" s="1"/>
    </row>
    <row r="39" spans="1:10" s="12" customFormat="1">
      <c r="A39" s="14"/>
      <c r="B39" s="14"/>
      <c r="C39" s="94"/>
      <c r="D39" s="94"/>
      <c r="E39" s="94"/>
      <c r="F39" s="94"/>
      <c r="G39" s="94"/>
      <c r="H39" s="94"/>
      <c r="I39" s="94"/>
      <c r="J39" s="1"/>
    </row>
    <row r="40" spans="1:10" s="12" customFormat="1">
      <c r="A40" s="14"/>
      <c r="B40" s="14"/>
      <c r="C40" s="94"/>
      <c r="D40" s="94"/>
      <c r="E40" s="94"/>
      <c r="F40" s="94"/>
      <c r="G40" s="94"/>
      <c r="H40" s="94"/>
      <c r="I40" s="94"/>
      <c r="J40" s="1"/>
    </row>
    <row r="41" spans="1:10" s="12" customFormat="1" ht="6.75" customHeight="1">
      <c r="A41"/>
      <c r="B41"/>
      <c r="C41"/>
      <c r="D41"/>
      <c r="E41"/>
      <c r="F41"/>
      <c r="G41"/>
      <c r="H41"/>
      <c r="I41"/>
      <c r="J41" s="1"/>
    </row>
    <row r="42" spans="1:10" s="12" customFormat="1">
      <c r="A42" s="82" t="s">
        <v>49</v>
      </c>
      <c r="B42" s="82"/>
      <c r="C42" s="82"/>
      <c r="D42" s="82"/>
      <c r="E42" s="82"/>
      <c r="F42" s="82"/>
      <c r="G42" s="82"/>
      <c r="H42" s="82"/>
      <c r="I42" s="82"/>
      <c r="J42" s="1"/>
    </row>
    <row r="43" spans="1:10" s="12" customFormat="1" ht="15.75" customHeight="1">
      <c r="A43" s="15"/>
      <c r="B43" s="15"/>
      <c r="C43" s="95" t="s">
        <v>82</v>
      </c>
      <c r="D43" s="95"/>
      <c r="E43" s="95"/>
      <c r="F43" s="95"/>
      <c r="G43" s="95"/>
      <c r="H43" s="95"/>
      <c r="I43" s="95"/>
      <c r="J43" s="1"/>
    </row>
    <row r="44" spans="1:10" s="12" customFormat="1">
      <c r="A44" s="15"/>
      <c r="B44" s="13"/>
      <c r="C44" s="96"/>
      <c r="D44" s="96"/>
      <c r="E44" s="96"/>
      <c r="F44" s="96"/>
      <c r="G44" s="96"/>
      <c r="H44" s="96"/>
      <c r="I44" s="96"/>
      <c r="J44" s="1"/>
    </row>
    <row r="45" spans="1:10" s="12" customFormat="1" ht="33" customHeight="1">
      <c r="A45" s="15"/>
      <c r="B45" s="13"/>
      <c r="C45" s="96"/>
      <c r="D45" s="96"/>
      <c r="E45" s="96"/>
      <c r="F45" s="96"/>
      <c r="G45" s="96"/>
      <c r="H45" s="96"/>
      <c r="I45" s="96"/>
      <c r="J45" s="1"/>
    </row>
    <row r="46" spans="1:10" s="12" customFormat="1">
      <c r="A46" s="79" t="s">
        <v>83</v>
      </c>
      <c r="B46" s="79"/>
      <c r="C46" s="79"/>
      <c r="D46" s="79"/>
      <c r="E46" s="79"/>
      <c r="F46" s="79"/>
      <c r="G46" s="79"/>
      <c r="H46" s="79"/>
      <c r="I46" s="79"/>
      <c r="J46" s="1"/>
    </row>
    <row r="47" spans="1:10" s="12" customFormat="1" ht="15.75" customHeight="1">
      <c r="A47" s="4"/>
      <c r="B47" s="77"/>
      <c r="C47" s="77"/>
      <c r="D47" s="77"/>
      <c r="E47" s="4"/>
      <c r="F47" s="80"/>
      <c r="G47" s="80"/>
      <c r="H47" s="80"/>
      <c r="I47" s="80"/>
      <c r="J47" s="1"/>
    </row>
    <row r="48" spans="1:10" s="12" customFormat="1">
      <c r="A48" s="4"/>
      <c r="B48" s="81"/>
      <c r="C48" s="81"/>
      <c r="D48" s="81"/>
      <c r="E48" s="4"/>
      <c r="F48" s="80"/>
      <c r="G48" s="80"/>
      <c r="H48" s="80"/>
      <c r="I48" s="80"/>
      <c r="J48" s="1"/>
    </row>
    <row r="49" spans="1:10" s="12" customFormat="1" ht="50.25" customHeight="1">
      <c r="A49" s="4"/>
      <c r="B49" s="81"/>
      <c r="C49" s="81"/>
      <c r="D49" s="81"/>
      <c r="E49" s="4"/>
      <c r="F49" s="4"/>
      <c r="G49" s="4"/>
      <c r="H49" s="4"/>
      <c r="I49" s="4"/>
      <c r="J49" s="1"/>
    </row>
    <row r="50" spans="1:10" s="12" customFormat="1">
      <c r="A50" s="4"/>
      <c r="B50" s="77"/>
      <c r="C50" s="77"/>
      <c r="D50" s="77"/>
      <c r="E50" s="4"/>
      <c r="F50" s="4"/>
      <c r="G50" s="4"/>
      <c r="H50" s="4"/>
      <c r="I50" s="4"/>
      <c r="J50" s="1"/>
    </row>
    <row r="51" spans="1:10" s="12" customFormat="1">
      <c r="A51" s="77"/>
      <c r="B51" s="77"/>
      <c r="C51" s="77"/>
      <c r="D51" s="77"/>
      <c r="E51" s="77"/>
      <c r="F51" s="4"/>
      <c r="G51" s="4"/>
      <c r="H51" s="4"/>
      <c r="I51" s="4"/>
      <c r="J51" s="1"/>
    </row>
  </sheetData>
  <mergeCells count="45">
    <mergeCell ref="B50:D50"/>
    <mergeCell ref="A51:E51"/>
    <mergeCell ref="A42:I42"/>
    <mergeCell ref="C43:I45"/>
    <mergeCell ref="A46:I46"/>
    <mergeCell ref="B47:D47"/>
    <mergeCell ref="F47:I48"/>
    <mergeCell ref="B48:D49"/>
    <mergeCell ref="C38:I40"/>
    <mergeCell ref="F22:G22"/>
    <mergeCell ref="H22:I22"/>
    <mergeCell ref="F23:G23"/>
    <mergeCell ref="H23:I23"/>
    <mergeCell ref="F24:G24"/>
    <mergeCell ref="H24:I24"/>
    <mergeCell ref="A22:E24"/>
    <mergeCell ref="A26:I26"/>
    <mergeCell ref="C27:I30"/>
    <mergeCell ref="A32:I32"/>
    <mergeCell ref="C33:I35"/>
    <mergeCell ref="A37:I37"/>
    <mergeCell ref="B14:D14"/>
    <mergeCell ref="B15:D15"/>
    <mergeCell ref="B18:D18"/>
    <mergeCell ref="B19:D19"/>
    <mergeCell ref="B20:D20"/>
    <mergeCell ref="B17:D17"/>
    <mergeCell ref="A10:I10"/>
    <mergeCell ref="B11:D11"/>
    <mergeCell ref="A12:A13"/>
    <mergeCell ref="E12:E13"/>
    <mergeCell ref="I12:I13"/>
    <mergeCell ref="B13:D13"/>
    <mergeCell ref="B5:E5"/>
    <mergeCell ref="F5:I9"/>
    <mergeCell ref="B6:E6"/>
    <mergeCell ref="B7:E7"/>
    <mergeCell ref="B8:E8"/>
    <mergeCell ref="B9:E9"/>
    <mergeCell ref="A1:E3"/>
    <mergeCell ref="G1:H1"/>
    <mergeCell ref="G2:H2"/>
    <mergeCell ref="G3:H3"/>
    <mergeCell ref="A4:E4"/>
    <mergeCell ref="F4:I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zoomScaleNormal="100" workbookViewId="0">
      <selection activeCell="G17" sqref="G17"/>
    </sheetView>
  </sheetViews>
  <sheetFormatPr defaultRowHeight="15.75"/>
  <cols>
    <col min="1" max="1" width="10.140625" style="1" customWidth="1"/>
    <col min="2" max="2" width="6.7109375" style="1" customWidth="1"/>
    <col min="3" max="3" width="8.42578125" style="1" customWidth="1"/>
    <col min="4" max="4" width="26.28515625" style="1" customWidth="1"/>
    <col min="5" max="5" width="16" style="1" customWidth="1"/>
    <col min="6" max="6" width="23" style="1" customWidth="1"/>
    <col min="7" max="7" width="10.7109375" style="1" bestFit="1" customWidth="1"/>
    <col min="8" max="8" width="14" style="1" customWidth="1"/>
    <col min="9" max="9" width="16.42578125" style="1" customWidth="1"/>
    <col min="10" max="10" width="12.5703125" style="1" customWidth="1"/>
    <col min="11" max="11" width="13.5703125" style="1" customWidth="1"/>
    <col min="12" max="12" width="12.140625" style="1" customWidth="1"/>
    <col min="13" max="16384" width="9.140625" style="1"/>
  </cols>
  <sheetData>
    <row r="1" spans="1:10">
      <c r="A1" s="46" t="s">
        <v>26</v>
      </c>
      <c r="B1" s="46"/>
      <c r="C1" s="46"/>
      <c r="D1" s="46"/>
      <c r="E1" s="46"/>
      <c r="G1" s="47" t="s">
        <v>0</v>
      </c>
      <c r="H1" s="47"/>
      <c r="I1" s="2" t="s">
        <v>1</v>
      </c>
    </row>
    <row r="2" spans="1:10">
      <c r="A2" s="46"/>
      <c r="B2" s="46"/>
      <c r="C2" s="46"/>
      <c r="D2" s="46"/>
      <c r="E2" s="46"/>
      <c r="G2" s="47" t="s">
        <v>2</v>
      </c>
      <c r="H2" s="47"/>
      <c r="I2" s="3">
        <f ca="1">TODAY()</f>
        <v>43623</v>
      </c>
    </row>
    <row r="3" spans="1:10">
      <c r="A3" s="46"/>
      <c r="B3" s="46"/>
      <c r="C3" s="46"/>
      <c r="D3" s="46"/>
      <c r="E3" s="46"/>
      <c r="G3" s="47" t="s">
        <v>3</v>
      </c>
      <c r="H3" s="47"/>
      <c r="I3" s="3">
        <f ca="1">+I2+30</f>
        <v>43653</v>
      </c>
    </row>
    <row r="4" spans="1:10">
      <c r="A4" s="48" t="s">
        <v>4</v>
      </c>
      <c r="B4" s="49"/>
      <c r="C4" s="49"/>
      <c r="D4" s="49"/>
      <c r="E4" s="78"/>
      <c r="F4" s="48" t="s">
        <v>5</v>
      </c>
      <c r="G4" s="49"/>
      <c r="H4" s="49"/>
      <c r="I4" s="49"/>
    </row>
    <row r="5" spans="1:10">
      <c r="A5" s="4" t="s">
        <v>28</v>
      </c>
      <c r="B5" s="57"/>
      <c r="C5" s="57"/>
      <c r="D5" s="57"/>
      <c r="E5" s="57"/>
      <c r="F5" s="58" t="s">
        <v>91</v>
      </c>
      <c r="G5" s="59"/>
      <c r="H5" s="59"/>
      <c r="I5" s="60"/>
    </row>
    <row r="6" spans="1:10" s="12" customFormat="1">
      <c r="A6" s="4" t="s">
        <v>6</v>
      </c>
      <c r="B6" s="57"/>
      <c r="C6" s="57"/>
      <c r="D6" s="57"/>
      <c r="E6" s="57"/>
      <c r="F6" s="61"/>
      <c r="G6" s="62"/>
      <c r="H6" s="62"/>
      <c r="I6" s="63"/>
      <c r="J6" s="1"/>
    </row>
    <row r="7" spans="1:10" s="12" customFormat="1">
      <c r="A7" s="4" t="s">
        <v>7</v>
      </c>
      <c r="B7" s="57"/>
      <c r="C7" s="57"/>
      <c r="D7" s="57"/>
      <c r="E7" s="57"/>
      <c r="F7" s="61"/>
      <c r="G7" s="62"/>
      <c r="H7" s="62"/>
      <c r="I7" s="63"/>
      <c r="J7" s="1"/>
    </row>
    <row r="8" spans="1:10" s="12" customFormat="1">
      <c r="A8" s="4" t="s">
        <v>8</v>
      </c>
      <c r="B8" s="67"/>
      <c r="C8" s="68"/>
      <c r="D8" s="68"/>
      <c r="E8" s="68"/>
      <c r="F8" s="61"/>
      <c r="G8" s="62"/>
      <c r="H8" s="62"/>
      <c r="I8" s="63"/>
      <c r="J8" s="1"/>
    </row>
    <row r="9" spans="1:10" s="12" customFormat="1">
      <c r="A9" s="4" t="s">
        <v>9</v>
      </c>
      <c r="B9" s="69"/>
      <c r="C9" s="70"/>
      <c r="D9" s="70"/>
      <c r="E9" s="71"/>
      <c r="F9" s="64"/>
      <c r="G9" s="65"/>
      <c r="H9" s="65"/>
      <c r="I9" s="66"/>
      <c r="J9" s="1"/>
    </row>
    <row r="10" spans="1:10" s="12" customFormat="1">
      <c r="A10" s="1"/>
      <c r="B10" s="1"/>
      <c r="C10" s="1"/>
      <c r="D10" s="1"/>
      <c r="E10" s="1"/>
      <c r="F10" s="1"/>
      <c r="G10" s="1"/>
      <c r="H10" s="1"/>
      <c r="I10" s="6" t="s">
        <v>10</v>
      </c>
      <c r="J10" s="1"/>
    </row>
    <row r="11" spans="1:10" s="26" customFormat="1">
      <c r="A11" s="24" t="s">
        <v>11</v>
      </c>
      <c r="B11" s="50" t="s">
        <v>12</v>
      </c>
      <c r="C11" s="51"/>
      <c r="D11" s="52"/>
      <c r="E11" s="24" t="s">
        <v>13</v>
      </c>
      <c r="F11" s="24" t="s">
        <v>14</v>
      </c>
      <c r="G11" s="24" t="s">
        <v>15</v>
      </c>
      <c r="H11" s="24" t="s">
        <v>16</v>
      </c>
      <c r="I11" s="25" t="s">
        <v>17</v>
      </c>
    </row>
    <row r="12" spans="1:10" s="9" customFormat="1" ht="21.75" customHeight="1">
      <c r="A12" s="97">
        <v>1</v>
      </c>
      <c r="B12" s="16" t="s">
        <v>90</v>
      </c>
      <c r="C12" s="16"/>
      <c r="D12" s="16"/>
      <c r="E12" s="75" t="s">
        <v>88</v>
      </c>
      <c r="F12" s="45" t="s">
        <v>89</v>
      </c>
      <c r="G12" s="17">
        <v>4</v>
      </c>
      <c r="H12" s="18">
        <f>H13*270</f>
        <v>3402000</v>
      </c>
      <c r="I12" s="76">
        <f>G12*H12</f>
        <v>13608000</v>
      </c>
      <c r="J12" s="1"/>
    </row>
    <row r="13" spans="1:10" s="9" customFormat="1" ht="21.75" customHeight="1">
      <c r="A13" s="97"/>
      <c r="B13" s="56" t="s">
        <v>87</v>
      </c>
      <c r="C13" s="56"/>
      <c r="D13" s="56"/>
      <c r="E13" s="75"/>
      <c r="F13" s="19" t="s">
        <v>19</v>
      </c>
      <c r="G13" s="20">
        <f>G12*350</f>
        <v>1400</v>
      </c>
      <c r="H13" s="18">
        <v>12600</v>
      </c>
      <c r="I13" s="76"/>
      <c r="J13" s="1"/>
    </row>
    <row r="14" spans="1:10" s="9" customFormat="1" ht="21.75" customHeight="1">
      <c r="A14" s="17">
        <v>2</v>
      </c>
      <c r="B14" s="56" t="s">
        <v>40</v>
      </c>
      <c r="C14" s="56"/>
      <c r="D14" s="56"/>
      <c r="E14" s="17" t="s">
        <v>37</v>
      </c>
      <c r="F14" s="17" t="s">
        <v>18</v>
      </c>
      <c r="G14" s="17">
        <v>1</v>
      </c>
      <c r="H14" s="18">
        <v>9090000</v>
      </c>
      <c r="I14" s="21">
        <f>G14*H14</f>
        <v>9090000</v>
      </c>
      <c r="J14" s="1"/>
    </row>
    <row r="15" spans="1:10" s="9" customFormat="1" ht="21.75" customHeight="1">
      <c r="A15" s="17">
        <v>3</v>
      </c>
      <c r="B15" s="56" t="s">
        <v>71</v>
      </c>
      <c r="C15" s="56"/>
      <c r="D15" s="56"/>
      <c r="E15" s="17" t="s">
        <v>35</v>
      </c>
      <c r="F15" s="17" t="s">
        <v>18</v>
      </c>
      <c r="G15" s="17">
        <v>1</v>
      </c>
      <c r="H15" s="18">
        <v>1500000</v>
      </c>
      <c r="I15" s="21">
        <f t="shared" ref="I15:I20" si="0">G15*H15</f>
        <v>1500000</v>
      </c>
      <c r="J15" s="1"/>
    </row>
    <row r="16" spans="1:10" s="9" customFormat="1" ht="21.75" customHeight="1">
      <c r="A16" s="33">
        <v>4</v>
      </c>
      <c r="B16" s="32" t="s">
        <v>44</v>
      </c>
      <c r="C16" s="32"/>
      <c r="D16" s="32"/>
      <c r="E16" s="23"/>
      <c r="F16" s="23" t="s">
        <v>29</v>
      </c>
      <c r="G16" s="33">
        <v>1</v>
      </c>
      <c r="H16" s="18">
        <f>1800000</f>
        <v>1800000</v>
      </c>
      <c r="I16" s="21">
        <f t="shared" si="0"/>
        <v>1800000</v>
      </c>
      <c r="J16" s="1"/>
    </row>
    <row r="17" spans="1:10" s="9" customFormat="1" ht="21.75" customHeight="1">
      <c r="A17" s="33">
        <v>5</v>
      </c>
      <c r="B17" s="56" t="s">
        <v>52</v>
      </c>
      <c r="C17" s="56"/>
      <c r="D17" s="56"/>
      <c r="E17" s="33" t="s">
        <v>64</v>
      </c>
      <c r="F17" s="33" t="s">
        <v>65</v>
      </c>
      <c r="G17" s="33">
        <v>1</v>
      </c>
      <c r="H17" s="18">
        <f>G12*1.7*500000</f>
        <v>3400000</v>
      </c>
      <c r="I17" s="21">
        <f t="shared" si="0"/>
        <v>3400000</v>
      </c>
      <c r="J17" s="1"/>
    </row>
    <row r="18" spans="1:10" s="9" customFormat="1" ht="21.75" customHeight="1">
      <c r="A18" s="33">
        <v>6</v>
      </c>
      <c r="B18" s="56" t="s">
        <v>51</v>
      </c>
      <c r="C18" s="56"/>
      <c r="D18" s="56"/>
      <c r="E18" s="33" t="s">
        <v>66</v>
      </c>
      <c r="F18" s="33" t="s">
        <v>65</v>
      </c>
      <c r="G18" s="33">
        <v>1</v>
      </c>
      <c r="H18" s="18">
        <f>G13*1000</f>
        <v>1400000</v>
      </c>
      <c r="I18" s="21">
        <f t="shared" si="0"/>
        <v>1400000</v>
      </c>
      <c r="J18" s="1"/>
    </row>
    <row r="19" spans="1:10" s="9" customFormat="1" ht="21.75" customHeight="1">
      <c r="A19" s="33">
        <v>7</v>
      </c>
      <c r="B19" s="56" t="s">
        <v>34</v>
      </c>
      <c r="C19" s="56"/>
      <c r="D19" s="56"/>
      <c r="E19" s="33"/>
      <c r="F19" s="33" t="s">
        <v>65</v>
      </c>
      <c r="G19" s="33">
        <v>1</v>
      </c>
      <c r="H19" s="18">
        <f>G13*900</f>
        <v>1260000</v>
      </c>
      <c r="I19" s="21">
        <f t="shared" si="0"/>
        <v>1260000</v>
      </c>
      <c r="J19" s="1"/>
    </row>
    <row r="20" spans="1:10" s="9" customFormat="1" ht="21.75" customHeight="1">
      <c r="A20" s="33">
        <v>8</v>
      </c>
      <c r="B20" s="32" t="s">
        <v>27</v>
      </c>
      <c r="C20" s="32"/>
      <c r="D20" s="32"/>
      <c r="E20" s="33"/>
      <c r="F20" s="33" t="s">
        <v>65</v>
      </c>
      <c r="G20" s="33">
        <v>1</v>
      </c>
      <c r="H20" s="18">
        <f>G12*120000</f>
        <v>480000</v>
      </c>
      <c r="I20" s="21">
        <f t="shared" si="0"/>
        <v>480000</v>
      </c>
      <c r="J20" s="1"/>
    </row>
    <row r="21" spans="1:10" s="9" customFormat="1" ht="30" customHeight="1">
      <c r="A21" s="53" t="s">
        <v>67</v>
      </c>
      <c r="B21" s="54"/>
      <c r="C21" s="54"/>
      <c r="D21" s="54"/>
      <c r="E21" s="54"/>
      <c r="F21" s="55" t="s">
        <v>20</v>
      </c>
      <c r="G21" s="55"/>
      <c r="H21" s="72">
        <f>SUM(I12:I20)</f>
        <v>32538000</v>
      </c>
      <c r="I21" s="72"/>
      <c r="J21" s="1"/>
    </row>
    <row r="22" spans="1:10" s="9" customFormat="1" ht="30" customHeight="1">
      <c r="A22" s="54"/>
      <c r="B22" s="54"/>
      <c r="C22" s="54"/>
      <c r="D22" s="54"/>
      <c r="E22" s="54"/>
      <c r="F22" s="55" t="s">
        <v>21</v>
      </c>
      <c r="G22" s="55"/>
      <c r="H22" s="73">
        <f>H21/10</f>
        <v>3253800</v>
      </c>
      <c r="I22" s="73"/>
      <c r="J22" s="1"/>
    </row>
    <row r="23" spans="1:10" s="9" customFormat="1" ht="30" customHeight="1">
      <c r="A23" s="54"/>
      <c r="B23" s="54"/>
      <c r="C23" s="54"/>
      <c r="D23" s="54"/>
      <c r="E23" s="54"/>
      <c r="F23" s="55" t="s">
        <v>22</v>
      </c>
      <c r="G23" s="55"/>
      <c r="H23" s="72">
        <f>SUM(H21:I22)</f>
        <v>35791800</v>
      </c>
      <c r="I23" s="72"/>
      <c r="J23" s="1"/>
    </row>
    <row r="24" spans="1:10" s="9" customFormat="1" ht="18.75" customHeight="1">
      <c r="A24" s="7"/>
      <c r="B24" s="8"/>
      <c r="C24" s="8"/>
      <c r="D24" s="8"/>
      <c r="E24" s="8"/>
      <c r="F24" s="8"/>
      <c r="G24" s="8"/>
      <c r="H24" s="74"/>
      <c r="I24" s="74"/>
      <c r="J24" s="1"/>
    </row>
    <row r="25" spans="1:10" s="12" customFormat="1" ht="18.75" customHeight="1">
      <c r="A25" s="82" t="s">
        <v>23</v>
      </c>
      <c r="B25" s="82"/>
      <c r="C25" s="83"/>
      <c r="D25" s="83"/>
      <c r="E25" s="83"/>
      <c r="F25" s="83"/>
      <c r="G25" s="83"/>
      <c r="H25" s="83"/>
      <c r="I25" s="83"/>
      <c r="J25" s="1"/>
    </row>
    <row r="26" spans="1:10" s="12" customFormat="1" ht="30.75" customHeight="1">
      <c r="A26"/>
      <c r="B26" s="13"/>
      <c r="C26" s="84" t="s">
        <v>47</v>
      </c>
      <c r="D26" s="85"/>
      <c r="E26" s="85"/>
      <c r="F26" s="85"/>
      <c r="G26" s="85"/>
      <c r="H26" s="85"/>
      <c r="I26" s="86"/>
      <c r="J26" s="1"/>
    </row>
    <row r="27" spans="1:10" s="12" customFormat="1" ht="30.75" customHeight="1">
      <c r="A27"/>
      <c r="B27" s="13"/>
      <c r="C27" s="87"/>
      <c r="D27" s="88"/>
      <c r="E27" s="88"/>
      <c r="F27" s="88"/>
      <c r="G27" s="88"/>
      <c r="H27" s="88"/>
      <c r="I27" s="89"/>
      <c r="J27" s="1"/>
    </row>
    <row r="28" spans="1:10" s="12" customFormat="1" ht="30.75" customHeight="1">
      <c r="A28" s="13"/>
      <c r="B28" s="13"/>
      <c r="C28" s="87"/>
      <c r="D28" s="88"/>
      <c r="E28" s="88"/>
      <c r="F28" s="88"/>
      <c r="G28" s="88"/>
      <c r="H28" s="88"/>
      <c r="I28" s="89"/>
      <c r="J28" s="1"/>
    </row>
    <row r="29" spans="1:10" s="12" customFormat="1" ht="30.75" customHeight="1">
      <c r="A29" s="13"/>
      <c r="B29" s="13"/>
      <c r="C29" s="90"/>
      <c r="D29" s="91"/>
      <c r="E29" s="91"/>
      <c r="F29" s="91"/>
      <c r="G29" s="91"/>
      <c r="H29" s="91"/>
      <c r="I29" s="92"/>
      <c r="J29" s="1"/>
    </row>
    <row r="30" spans="1:10" s="12" customFormat="1" ht="8.25" customHeight="1">
      <c r="A30"/>
      <c r="B30"/>
      <c r="C30"/>
      <c r="D30"/>
      <c r="E30"/>
      <c r="F30"/>
      <c r="G30"/>
      <c r="H30"/>
      <c r="I30"/>
      <c r="J30" s="1"/>
    </row>
    <row r="31" spans="1:10" s="12" customFormat="1" ht="18.75" customHeight="1">
      <c r="A31" s="82" t="s">
        <v>24</v>
      </c>
      <c r="B31" s="82"/>
      <c r="C31" s="83"/>
      <c r="D31" s="83"/>
      <c r="E31" s="83"/>
      <c r="F31" s="83"/>
      <c r="G31" s="83"/>
      <c r="H31" s="83"/>
      <c r="I31" s="83"/>
      <c r="J31" s="1"/>
    </row>
    <row r="32" spans="1:10" s="12" customFormat="1" ht="18.75" customHeight="1">
      <c r="A32"/>
      <c r="B32" s="13"/>
      <c r="C32" s="84" t="s">
        <v>48</v>
      </c>
      <c r="D32" s="85"/>
      <c r="E32" s="85"/>
      <c r="F32" s="85"/>
      <c r="G32" s="85"/>
      <c r="H32" s="85"/>
      <c r="I32" s="86"/>
      <c r="J32" s="1"/>
    </row>
    <row r="33" spans="1:10" s="12" customFormat="1" ht="18.75" customHeight="1">
      <c r="A33" s="13"/>
      <c r="B33" s="13"/>
      <c r="C33" s="87"/>
      <c r="D33" s="88"/>
      <c r="E33" s="88"/>
      <c r="F33" s="88"/>
      <c r="G33" s="88"/>
      <c r="H33" s="88"/>
      <c r="I33" s="89"/>
      <c r="J33" s="1"/>
    </row>
    <row r="34" spans="1:10" s="12" customFormat="1" ht="18.75" customHeight="1">
      <c r="A34" s="13"/>
      <c r="B34" s="13"/>
      <c r="C34" s="90"/>
      <c r="D34" s="91"/>
      <c r="E34" s="91"/>
      <c r="F34" s="91"/>
      <c r="G34" s="91"/>
      <c r="H34" s="91"/>
      <c r="I34" s="92"/>
      <c r="J34" s="1"/>
    </row>
    <row r="35" spans="1:10" s="12" customFormat="1" ht="9" customHeight="1">
      <c r="A35"/>
      <c r="B35"/>
      <c r="C35"/>
      <c r="D35"/>
      <c r="E35"/>
      <c r="F35"/>
      <c r="G35"/>
      <c r="H35"/>
      <c r="I35"/>
      <c r="J35" s="1"/>
    </row>
    <row r="36" spans="1:10" s="12" customFormat="1" ht="18.75" customHeight="1">
      <c r="A36" s="82" t="s">
        <v>25</v>
      </c>
      <c r="B36" s="82"/>
      <c r="C36" s="82"/>
      <c r="D36" s="82"/>
      <c r="E36" s="82"/>
      <c r="F36" s="82"/>
      <c r="G36" s="82"/>
      <c r="H36" s="82"/>
      <c r="I36" s="82"/>
      <c r="J36" s="1"/>
    </row>
    <row r="37" spans="1:10" s="12" customFormat="1" ht="12" customHeight="1">
      <c r="A37"/>
      <c r="B37" s="14"/>
      <c r="C37" s="93" t="s">
        <v>85</v>
      </c>
      <c r="D37" s="93"/>
      <c r="E37" s="93"/>
      <c r="F37" s="93"/>
      <c r="G37" s="93"/>
      <c r="H37" s="93"/>
      <c r="I37" s="93"/>
      <c r="J37" s="1"/>
    </row>
    <row r="38" spans="1:10" s="12" customFormat="1" ht="12" customHeight="1">
      <c r="A38" s="14"/>
      <c r="B38" s="14"/>
      <c r="C38" s="94"/>
      <c r="D38" s="94"/>
      <c r="E38" s="94"/>
      <c r="F38" s="94"/>
      <c r="G38" s="94"/>
      <c r="H38" s="94"/>
      <c r="I38" s="94"/>
      <c r="J38" s="1"/>
    </row>
    <row r="39" spans="1:10" s="12" customFormat="1" ht="12" customHeight="1">
      <c r="A39" s="14"/>
      <c r="B39" s="14"/>
      <c r="C39" s="94"/>
      <c r="D39" s="94"/>
      <c r="E39" s="94"/>
      <c r="F39" s="94"/>
      <c r="G39" s="94"/>
      <c r="H39" s="94"/>
      <c r="I39" s="94"/>
      <c r="J39" s="1"/>
    </row>
    <row r="40" spans="1:10" s="12" customFormat="1" ht="9" customHeight="1">
      <c r="A40"/>
      <c r="B40"/>
      <c r="C40"/>
      <c r="D40"/>
      <c r="E40"/>
      <c r="F40"/>
      <c r="G40"/>
      <c r="H40"/>
      <c r="I40"/>
      <c r="J40" s="1"/>
    </row>
    <row r="41" spans="1:10" s="12" customFormat="1" ht="18.75" customHeight="1">
      <c r="A41" s="82" t="s">
        <v>49</v>
      </c>
      <c r="B41" s="82"/>
      <c r="C41" s="82"/>
      <c r="D41" s="82"/>
      <c r="E41" s="82"/>
      <c r="F41" s="82"/>
      <c r="G41" s="82"/>
      <c r="H41" s="82"/>
      <c r="I41" s="82"/>
      <c r="J41" s="1"/>
    </row>
    <row r="42" spans="1:10" s="12" customFormat="1" ht="18.75" customHeight="1">
      <c r="A42" s="15"/>
      <c r="B42" s="15"/>
      <c r="C42" s="95" t="s">
        <v>82</v>
      </c>
      <c r="D42" s="95"/>
      <c r="E42" s="95"/>
      <c r="F42" s="95"/>
      <c r="G42" s="95"/>
      <c r="H42" s="95"/>
      <c r="I42" s="95"/>
      <c r="J42" s="1"/>
    </row>
    <row r="43" spans="1:10" s="12" customFormat="1" ht="18.75" customHeight="1">
      <c r="A43" s="15"/>
      <c r="B43" s="13"/>
      <c r="C43" s="96"/>
      <c r="D43" s="96"/>
      <c r="E43" s="96"/>
      <c r="F43" s="96"/>
      <c r="G43" s="96"/>
      <c r="H43" s="96"/>
      <c r="I43" s="96"/>
      <c r="J43" s="1"/>
    </row>
    <row r="44" spans="1:10" s="12" customFormat="1" ht="18.75" customHeight="1">
      <c r="A44" s="15"/>
      <c r="B44" s="13"/>
      <c r="C44" s="96"/>
      <c r="D44" s="96"/>
      <c r="E44" s="96"/>
      <c r="F44" s="96"/>
      <c r="G44" s="96"/>
      <c r="H44" s="96"/>
      <c r="I44" s="96"/>
      <c r="J44" s="1"/>
    </row>
    <row r="45" spans="1:10" s="9" customFormat="1" ht="28.5" customHeight="1">
      <c r="A45" s="79" t="s">
        <v>83</v>
      </c>
      <c r="B45" s="79"/>
      <c r="C45" s="79"/>
      <c r="D45" s="79"/>
      <c r="E45" s="79"/>
      <c r="F45" s="79"/>
      <c r="G45" s="79"/>
      <c r="H45" s="79"/>
      <c r="I45" s="79"/>
      <c r="J45" s="1"/>
    </row>
    <row r="46" spans="1:10" s="9" customFormat="1" ht="15.75" customHeight="1">
      <c r="A46" s="4"/>
      <c r="B46" s="77"/>
      <c r="C46" s="77"/>
      <c r="D46" s="77"/>
      <c r="E46" s="4"/>
      <c r="F46" s="80"/>
      <c r="G46" s="80"/>
      <c r="H46" s="80"/>
      <c r="I46" s="80"/>
      <c r="J46" s="1"/>
    </row>
    <row r="47" spans="1:10" s="9" customFormat="1">
      <c r="A47" s="4"/>
      <c r="B47" s="81"/>
      <c r="C47" s="81"/>
      <c r="D47" s="81"/>
      <c r="E47" s="4"/>
      <c r="F47" s="80"/>
      <c r="G47" s="80"/>
      <c r="H47" s="80"/>
      <c r="I47" s="80"/>
      <c r="J47" s="1"/>
    </row>
    <row r="48" spans="1:10" s="9" customFormat="1" ht="28.5" customHeight="1">
      <c r="A48" s="4"/>
      <c r="B48" s="81"/>
      <c r="C48" s="81"/>
      <c r="D48" s="81"/>
      <c r="E48" s="4"/>
      <c r="F48" s="4"/>
      <c r="G48" s="4"/>
      <c r="H48" s="4"/>
      <c r="I48" s="4"/>
      <c r="J48" s="1"/>
    </row>
    <row r="49" spans="1:10" s="9" customFormat="1">
      <c r="A49" s="4"/>
      <c r="B49" s="77"/>
      <c r="C49" s="77"/>
      <c r="D49" s="77"/>
      <c r="E49" s="4"/>
      <c r="F49" s="4"/>
      <c r="G49" s="4"/>
      <c r="H49" s="4"/>
      <c r="I49" s="4"/>
      <c r="J49" s="1"/>
    </row>
    <row r="50" spans="1:10" s="9" customFormat="1">
      <c r="A50" s="77"/>
      <c r="B50" s="77"/>
      <c r="C50" s="77"/>
      <c r="D50" s="77"/>
      <c r="E50" s="77"/>
      <c r="F50" s="4"/>
      <c r="G50" s="4"/>
      <c r="H50" s="4"/>
      <c r="I50" s="4"/>
      <c r="J50" s="1"/>
    </row>
    <row r="51" spans="1:10" s="9" customFormat="1">
      <c r="A51" s="1"/>
      <c r="B51" s="1"/>
      <c r="C51" s="1"/>
      <c r="D51" s="1"/>
      <c r="E51" s="1"/>
      <c r="F51" s="1"/>
      <c r="G51" s="1"/>
      <c r="H51" s="1"/>
      <c r="I51" s="1"/>
      <c r="J51" s="1"/>
    </row>
  </sheetData>
  <mergeCells count="44">
    <mergeCell ref="F22:G22"/>
    <mergeCell ref="F23:G23"/>
    <mergeCell ref="A21:E23"/>
    <mergeCell ref="H22:I22"/>
    <mergeCell ref="B46:D46"/>
    <mergeCell ref="F46:I47"/>
    <mergeCell ref="B47:D48"/>
    <mergeCell ref="B49:D49"/>
    <mergeCell ref="A50:E50"/>
    <mergeCell ref="A45:I45"/>
    <mergeCell ref="H23:I23"/>
    <mergeCell ref="H24:I24"/>
    <mergeCell ref="A25:I25"/>
    <mergeCell ref="C26:I29"/>
    <mergeCell ref="A31:I31"/>
    <mergeCell ref="C32:I34"/>
    <mergeCell ref="A36:I36"/>
    <mergeCell ref="C37:I39"/>
    <mergeCell ref="A41:I41"/>
    <mergeCell ref="C42:I44"/>
    <mergeCell ref="B11:D11"/>
    <mergeCell ref="A12:A13"/>
    <mergeCell ref="E12:E13"/>
    <mergeCell ref="I12:I13"/>
    <mergeCell ref="B13:D13"/>
    <mergeCell ref="B14:D14"/>
    <mergeCell ref="B15:D15"/>
    <mergeCell ref="B18:D18"/>
    <mergeCell ref="B19:D19"/>
    <mergeCell ref="H21:I21"/>
    <mergeCell ref="B17:D17"/>
    <mergeCell ref="F21:G21"/>
    <mergeCell ref="B5:E5"/>
    <mergeCell ref="F5:I9"/>
    <mergeCell ref="B6:E6"/>
    <mergeCell ref="B7:E7"/>
    <mergeCell ref="B8:E8"/>
    <mergeCell ref="B9:E9"/>
    <mergeCell ref="A1:E3"/>
    <mergeCell ref="G1:H1"/>
    <mergeCell ref="G2:H2"/>
    <mergeCell ref="G3:H3"/>
    <mergeCell ref="F4:I4"/>
    <mergeCell ref="A4:E4"/>
  </mergeCells>
  <pageMargins left="0.25" right="0.25" top="0.75" bottom="0.75" header="0.3" footer="0.3"/>
  <pageSetup paperSize="9" scale="76" fitToHeight="0"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workbookViewId="0">
      <selection activeCell="G15" sqref="G15"/>
    </sheetView>
  </sheetViews>
  <sheetFormatPr defaultRowHeight="15.75"/>
  <cols>
    <col min="1" max="1" width="11.85546875" style="1" customWidth="1"/>
    <col min="2" max="2" width="8" style="1" customWidth="1"/>
    <col min="3" max="3" width="8.42578125" style="1" customWidth="1"/>
    <col min="4" max="4" width="26.28515625" style="1" customWidth="1"/>
    <col min="5" max="5" width="16" style="1" customWidth="1"/>
    <col min="6" max="6" width="23.85546875" style="1" customWidth="1"/>
    <col min="7" max="7" width="10.7109375" style="1" bestFit="1" customWidth="1"/>
    <col min="8" max="8" width="15.140625" style="1" customWidth="1"/>
    <col min="9" max="9" width="16.42578125" style="1" customWidth="1"/>
    <col min="10" max="10" width="12.5703125" style="1" customWidth="1"/>
    <col min="11" max="11" width="13.5703125" style="1" customWidth="1"/>
    <col min="12" max="12" width="12.140625" style="1" customWidth="1"/>
    <col min="13" max="16384" width="9.140625" style="1"/>
  </cols>
  <sheetData>
    <row r="1" spans="1:10">
      <c r="A1" s="46" t="s">
        <v>26</v>
      </c>
      <c r="B1" s="46"/>
      <c r="C1" s="46"/>
      <c r="D1" s="46"/>
      <c r="E1" s="46"/>
      <c r="G1" s="47" t="s">
        <v>0</v>
      </c>
      <c r="H1" s="47"/>
      <c r="I1" s="2" t="s">
        <v>1</v>
      </c>
    </row>
    <row r="2" spans="1:10">
      <c r="A2" s="46"/>
      <c r="B2" s="46"/>
      <c r="C2" s="46"/>
      <c r="D2" s="46"/>
      <c r="E2" s="46"/>
      <c r="G2" s="47" t="s">
        <v>2</v>
      </c>
      <c r="H2" s="47"/>
      <c r="I2" s="3">
        <f ca="1">TODAY()</f>
        <v>43623</v>
      </c>
    </row>
    <row r="3" spans="1:10">
      <c r="A3" s="46"/>
      <c r="B3" s="46"/>
      <c r="C3" s="46"/>
      <c r="D3" s="46"/>
      <c r="E3" s="46"/>
      <c r="G3" s="47" t="s">
        <v>3</v>
      </c>
      <c r="H3" s="47"/>
      <c r="I3" s="3">
        <f ca="1">+I2+30</f>
        <v>43653</v>
      </c>
    </row>
    <row r="4" spans="1:10">
      <c r="A4" s="48" t="s">
        <v>4</v>
      </c>
      <c r="B4" s="49"/>
      <c r="C4" s="49"/>
      <c r="D4" s="49"/>
      <c r="E4" s="78"/>
      <c r="F4" s="48" t="s">
        <v>5</v>
      </c>
      <c r="G4" s="49"/>
      <c r="H4" s="49"/>
      <c r="I4" s="49"/>
    </row>
    <row r="5" spans="1:10" ht="15.75" customHeight="1">
      <c r="A5" s="4" t="s">
        <v>28</v>
      </c>
      <c r="B5" s="57"/>
      <c r="C5" s="57"/>
      <c r="D5" s="57"/>
      <c r="E5" s="57"/>
      <c r="F5" s="58" t="s">
        <v>93</v>
      </c>
      <c r="G5" s="59"/>
      <c r="H5" s="59"/>
      <c r="I5" s="60"/>
    </row>
    <row r="6" spans="1:10" s="9" customFormat="1" hidden="1">
      <c r="A6" s="4" t="s">
        <v>6</v>
      </c>
      <c r="B6" s="57"/>
      <c r="C6" s="57"/>
      <c r="D6" s="57"/>
      <c r="E6" s="57"/>
      <c r="F6" s="61"/>
      <c r="G6" s="62"/>
      <c r="H6" s="62"/>
      <c r="I6" s="63"/>
      <c r="J6" s="1"/>
    </row>
    <row r="7" spans="1:10" s="9" customFormat="1">
      <c r="A7" s="4" t="s">
        <v>7</v>
      </c>
      <c r="B7" s="57"/>
      <c r="C7" s="57"/>
      <c r="D7" s="57"/>
      <c r="E7" s="57"/>
      <c r="F7" s="61"/>
      <c r="G7" s="62"/>
      <c r="H7" s="62"/>
      <c r="I7" s="63"/>
      <c r="J7" s="1"/>
    </row>
    <row r="8" spans="1:10" s="9" customFormat="1">
      <c r="A8" s="4" t="s">
        <v>8</v>
      </c>
      <c r="B8" s="67"/>
      <c r="C8" s="68"/>
      <c r="D8" s="68"/>
      <c r="E8" s="68"/>
      <c r="F8" s="61"/>
      <c r="G8" s="62"/>
      <c r="H8" s="62"/>
      <c r="I8" s="63"/>
      <c r="J8" s="1"/>
    </row>
    <row r="9" spans="1:10" s="9" customFormat="1">
      <c r="A9" s="4" t="s">
        <v>9</v>
      </c>
      <c r="B9" s="69"/>
      <c r="C9" s="70"/>
      <c r="D9" s="70"/>
      <c r="E9" s="71"/>
      <c r="F9" s="64"/>
      <c r="G9" s="65"/>
      <c r="H9" s="65"/>
      <c r="I9" s="66"/>
      <c r="J9" s="1"/>
    </row>
    <row r="10" spans="1:10" s="9" customFormat="1">
      <c r="A10" s="1"/>
      <c r="B10" s="1"/>
      <c r="C10" s="1"/>
      <c r="D10" s="1"/>
      <c r="E10" s="1"/>
      <c r="F10" s="1"/>
      <c r="G10" s="1"/>
      <c r="H10" s="1"/>
      <c r="I10" s="6" t="s">
        <v>10</v>
      </c>
      <c r="J10" s="1"/>
    </row>
    <row r="11" spans="1:10" s="26" customFormat="1">
      <c r="A11" s="24" t="s">
        <v>11</v>
      </c>
      <c r="B11" s="50" t="s">
        <v>12</v>
      </c>
      <c r="C11" s="51"/>
      <c r="D11" s="52"/>
      <c r="E11" s="24" t="s">
        <v>13</v>
      </c>
      <c r="F11" s="24" t="s">
        <v>14</v>
      </c>
      <c r="G11" s="24" t="s">
        <v>15</v>
      </c>
      <c r="H11" s="24" t="s">
        <v>16</v>
      </c>
      <c r="I11" s="25" t="s">
        <v>17</v>
      </c>
    </row>
    <row r="12" spans="1:10" s="9" customFormat="1" ht="18.75" customHeight="1">
      <c r="A12" s="97">
        <v>1</v>
      </c>
      <c r="B12" s="16" t="s">
        <v>90</v>
      </c>
      <c r="C12" s="16"/>
      <c r="D12" s="16"/>
      <c r="E12" s="75" t="s">
        <v>88</v>
      </c>
      <c r="F12" s="45" t="s">
        <v>89</v>
      </c>
      <c r="G12" s="17">
        <v>6</v>
      </c>
      <c r="H12" s="18">
        <f>H13*270</f>
        <v>3402000</v>
      </c>
      <c r="I12" s="76">
        <f>G12*H12</f>
        <v>20412000</v>
      </c>
      <c r="J12" s="1"/>
    </row>
    <row r="13" spans="1:10" s="9" customFormat="1" ht="18.75" customHeight="1">
      <c r="A13" s="97"/>
      <c r="B13" s="56" t="s">
        <v>87</v>
      </c>
      <c r="C13" s="56"/>
      <c r="D13" s="56"/>
      <c r="E13" s="75"/>
      <c r="F13" s="19" t="s">
        <v>19</v>
      </c>
      <c r="G13" s="20">
        <f>G12*350</f>
        <v>2100</v>
      </c>
      <c r="H13" s="18">
        <v>12600</v>
      </c>
      <c r="I13" s="76"/>
      <c r="J13" s="1"/>
    </row>
    <row r="14" spans="1:10" s="9" customFormat="1" ht="18.75" customHeight="1">
      <c r="A14" s="17">
        <v>2</v>
      </c>
      <c r="B14" s="56" t="s">
        <v>41</v>
      </c>
      <c r="C14" s="56"/>
      <c r="D14" s="56"/>
      <c r="E14" s="17" t="s">
        <v>38</v>
      </c>
      <c r="F14" s="17" t="s">
        <v>18</v>
      </c>
      <c r="G14" s="17">
        <v>1</v>
      </c>
      <c r="H14" s="18">
        <v>10640000</v>
      </c>
      <c r="I14" s="21">
        <f>G14*H14</f>
        <v>10640000</v>
      </c>
      <c r="J14" s="1"/>
    </row>
    <row r="15" spans="1:10" s="9" customFormat="1" ht="18.75" customHeight="1">
      <c r="A15" s="34">
        <v>3</v>
      </c>
      <c r="B15" s="56" t="s">
        <v>71</v>
      </c>
      <c r="C15" s="56"/>
      <c r="D15" s="56"/>
      <c r="E15" s="34" t="s">
        <v>35</v>
      </c>
      <c r="F15" s="34" t="s">
        <v>18</v>
      </c>
      <c r="G15" s="34">
        <v>1</v>
      </c>
      <c r="H15" s="18">
        <v>1500000</v>
      </c>
      <c r="I15" s="21">
        <f t="shared" ref="I15:I20" si="0">G15*H15</f>
        <v>1500000</v>
      </c>
      <c r="J15" s="1"/>
    </row>
    <row r="16" spans="1:10" s="9" customFormat="1" ht="18.75" customHeight="1">
      <c r="A16" s="34">
        <v>4</v>
      </c>
      <c r="B16" s="35" t="s">
        <v>44</v>
      </c>
      <c r="C16" s="35"/>
      <c r="D16" s="35"/>
      <c r="E16" s="23"/>
      <c r="F16" s="23" t="s">
        <v>29</v>
      </c>
      <c r="G16" s="34">
        <v>1</v>
      </c>
      <c r="H16" s="18">
        <f>1800000</f>
        <v>1800000</v>
      </c>
      <c r="I16" s="21">
        <f t="shared" si="0"/>
        <v>1800000</v>
      </c>
      <c r="J16" s="1"/>
    </row>
    <row r="17" spans="1:10" s="9" customFormat="1" ht="18.75" customHeight="1">
      <c r="A17" s="34">
        <v>5</v>
      </c>
      <c r="B17" s="56" t="s">
        <v>52</v>
      </c>
      <c r="C17" s="56"/>
      <c r="D17" s="56"/>
      <c r="E17" s="34" t="s">
        <v>64</v>
      </c>
      <c r="F17" s="34" t="s">
        <v>65</v>
      </c>
      <c r="G17" s="34">
        <v>1</v>
      </c>
      <c r="H17" s="18">
        <f>G12*1.7*500000</f>
        <v>5100000</v>
      </c>
      <c r="I17" s="21">
        <f t="shared" si="0"/>
        <v>5100000</v>
      </c>
      <c r="J17" s="1"/>
    </row>
    <row r="18" spans="1:10" s="9" customFormat="1" ht="18.75" customHeight="1">
      <c r="A18" s="34">
        <v>6</v>
      </c>
      <c r="B18" s="56" t="s">
        <v>51</v>
      </c>
      <c r="C18" s="56"/>
      <c r="D18" s="56"/>
      <c r="E18" s="34" t="s">
        <v>66</v>
      </c>
      <c r="F18" s="34" t="s">
        <v>65</v>
      </c>
      <c r="G18" s="34">
        <v>1</v>
      </c>
      <c r="H18" s="18">
        <f>G13*1000</f>
        <v>2100000</v>
      </c>
      <c r="I18" s="21">
        <f t="shared" si="0"/>
        <v>2100000</v>
      </c>
      <c r="J18" s="1"/>
    </row>
    <row r="19" spans="1:10" s="9" customFormat="1" ht="18.75" customHeight="1">
      <c r="A19" s="34">
        <v>7</v>
      </c>
      <c r="B19" s="56" t="s">
        <v>34</v>
      </c>
      <c r="C19" s="56"/>
      <c r="D19" s="56"/>
      <c r="E19" s="34"/>
      <c r="F19" s="34" t="s">
        <v>65</v>
      </c>
      <c r="G19" s="34">
        <v>1</v>
      </c>
      <c r="H19" s="18">
        <f>G13*900</f>
        <v>1890000</v>
      </c>
      <c r="I19" s="21">
        <f t="shared" si="0"/>
        <v>1890000</v>
      </c>
      <c r="J19" s="1"/>
    </row>
    <row r="20" spans="1:10" s="9" customFormat="1" ht="18.75" customHeight="1">
      <c r="A20" s="34">
        <v>8</v>
      </c>
      <c r="B20" s="35" t="s">
        <v>27</v>
      </c>
      <c r="C20" s="35"/>
      <c r="D20" s="35"/>
      <c r="E20" s="34"/>
      <c r="F20" s="34" t="s">
        <v>65</v>
      </c>
      <c r="G20" s="34">
        <v>1</v>
      </c>
      <c r="H20" s="18">
        <f>G12*120000</f>
        <v>720000</v>
      </c>
      <c r="I20" s="21">
        <f t="shared" si="0"/>
        <v>720000</v>
      </c>
      <c r="J20" s="1"/>
    </row>
    <row r="21" spans="1:10" s="9" customFormat="1" ht="33" customHeight="1">
      <c r="A21" s="53" t="s">
        <v>67</v>
      </c>
      <c r="B21" s="54"/>
      <c r="C21" s="54"/>
      <c r="D21" s="54"/>
      <c r="E21" s="54"/>
      <c r="F21" s="55" t="s">
        <v>20</v>
      </c>
      <c r="G21" s="55"/>
      <c r="H21" s="72">
        <f>SUM(I12:I20)</f>
        <v>44162000</v>
      </c>
      <c r="I21" s="72"/>
      <c r="J21" s="1"/>
    </row>
    <row r="22" spans="1:10" s="9" customFormat="1" ht="33" customHeight="1">
      <c r="A22" s="54"/>
      <c r="B22" s="54"/>
      <c r="C22" s="54"/>
      <c r="D22" s="54"/>
      <c r="E22" s="54"/>
      <c r="F22" s="55" t="s">
        <v>21</v>
      </c>
      <c r="G22" s="55"/>
      <c r="H22" s="73">
        <f>H21/10</f>
        <v>4416200</v>
      </c>
      <c r="I22" s="73"/>
      <c r="J22" s="1"/>
    </row>
    <row r="23" spans="1:10" s="9" customFormat="1" ht="33" customHeight="1">
      <c r="A23" s="54"/>
      <c r="B23" s="54"/>
      <c r="C23" s="54"/>
      <c r="D23" s="54"/>
      <c r="E23" s="54"/>
      <c r="F23" s="55" t="s">
        <v>22</v>
      </c>
      <c r="G23" s="55"/>
      <c r="H23" s="72">
        <f>SUM(H21:I22)</f>
        <v>48578200</v>
      </c>
      <c r="I23" s="72"/>
      <c r="J23" s="1"/>
    </row>
    <row r="24" spans="1:10" s="9" customFormat="1">
      <c r="A24" s="7"/>
      <c r="B24" s="8"/>
      <c r="C24" s="8"/>
      <c r="D24" s="8"/>
      <c r="E24" s="8"/>
      <c r="F24" s="8"/>
      <c r="G24" s="8"/>
      <c r="H24" s="74"/>
      <c r="I24" s="74"/>
      <c r="J24" s="1"/>
    </row>
    <row r="25" spans="1:10" s="12" customFormat="1" ht="18.75" customHeight="1">
      <c r="A25" s="82" t="s">
        <v>23</v>
      </c>
      <c r="B25" s="82"/>
      <c r="C25" s="83"/>
      <c r="D25" s="83"/>
      <c r="E25" s="83"/>
      <c r="F25" s="83"/>
      <c r="G25" s="83"/>
      <c r="H25" s="83"/>
      <c r="I25" s="83"/>
      <c r="J25" s="1"/>
    </row>
    <row r="26" spans="1:10" s="12" customFormat="1" ht="30.75" customHeight="1">
      <c r="A26"/>
      <c r="B26" s="13"/>
      <c r="C26" s="84" t="s">
        <v>47</v>
      </c>
      <c r="D26" s="85"/>
      <c r="E26" s="85"/>
      <c r="F26" s="85"/>
      <c r="G26" s="85"/>
      <c r="H26" s="85"/>
      <c r="I26" s="86"/>
      <c r="J26" s="1"/>
    </row>
    <row r="27" spans="1:10" s="12" customFormat="1" ht="30.75" customHeight="1">
      <c r="A27"/>
      <c r="B27" s="13"/>
      <c r="C27" s="87"/>
      <c r="D27" s="88"/>
      <c r="E27" s="88"/>
      <c r="F27" s="88"/>
      <c r="G27" s="88"/>
      <c r="H27" s="88"/>
      <c r="I27" s="89"/>
      <c r="J27" s="1"/>
    </row>
    <row r="28" spans="1:10" s="12" customFormat="1" ht="30.75" customHeight="1">
      <c r="A28" s="13"/>
      <c r="B28" s="13"/>
      <c r="C28" s="87"/>
      <c r="D28" s="88"/>
      <c r="E28" s="88"/>
      <c r="F28" s="88"/>
      <c r="G28" s="88"/>
      <c r="H28" s="88"/>
      <c r="I28" s="89"/>
      <c r="J28" s="1"/>
    </row>
    <row r="29" spans="1:10" s="12" customFormat="1" ht="30.75" customHeight="1">
      <c r="A29" s="13"/>
      <c r="B29" s="13"/>
      <c r="C29" s="90"/>
      <c r="D29" s="91"/>
      <c r="E29" s="91"/>
      <c r="F29" s="91"/>
      <c r="G29" s="91"/>
      <c r="H29" s="91"/>
      <c r="I29" s="92"/>
      <c r="J29" s="1"/>
    </row>
    <row r="30" spans="1:10" s="12" customFormat="1" ht="8.25" customHeight="1">
      <c r="A30"/>
      <c r="B30"/>
      <c r="C30"/>
      <c r="D30"/>
      <c r="E30"/>
      <c r="F30"/>
      <c r="G30"/>
      <c r="H30"/>
      <c r="I30"/>
      <c r="J30" s="1"/>
    </row>
    <row r="31" spans="1:10" s="12" customFormat="1" ht="18.75" customHeight="1">
      <c r="A31" s="82" t="s">
        <v>24</v>
      </c>
      <c r="B31" s="82"/>
      <c r="C31" s="83"/>
      <c r="D31" s="83"/>
      <c r="E31" s="83"/>
      <c r="F31" s="83"/>
      <c r="G31" s="83"/>
      <c r="H31" s="83"/>
      <c r="I31" s="83"/>
      <c r="J31" s="1"/>
    </row>
    <row r="32" spans="1:10" s="12" customFormat="1" ht="18.75" customHeight="1">
      <c r="A32"/>
      <c r="B32" s="13"/>
      <c r="C32" s="84" t="s">
        <v>69</v>
      </c>
      <c r="D32" s="85"/>
      <c r="E32" s="85"/>
      <c r="F32" s="85"/>
      <c r="G32" s="85"/>
      <c r="H32" s="85"/>
      <c r="I32" s="86"/>
      <c r="J32" s="1"/>
    </row>
    <row r="33" spans="1:10" s="12" customFormat="1" ht="18.75" customHeight="1">
      <c r="A33" s="13"/>
      <c r="B33" s="13"/>
      <c r="C33" s="87"/>
      <c r="D33" s="88"/>
      <c r="E33" s="88"/>
      <c r="F33" s="88"/>
      <c r="G33" s="88"/>
      <c r="H33" s="88"/>
      <c r="I33" s="89"/>
      <c r="J33" s="1"/>
    </row>
    <row r="34" spans="1:10" s="12" customFormat="1" ht="18.75" customHeight="1">
      <c r="A34" s="13"/>
      <c r="B34" s="13"/>
      <c r="C34" s="90"/>
      <c r="D34" s="91"/>
      <c r="E34" s="91"/>
      <c r="F34" s="91"/>
      <c r="G34" s="91"/>
      <c r="H34" s="91"/>
      <c r="I34" s="92"/>
      <c r="J34" s="1"/>
    </row>
    <row r="35" spans="1:10" s="12" customFormat="1" ht="9" customHeight="1">
      <c r="A35"/>
      <c r="B35"/>
      <c r="C35"/>
      <c r="D35"/>
      <c r="E35"/>
      <c r="F35"/>
      <c r="G35"/>
      <c r="H35"/>
      <c r="I35"/>
      <c r="J35" s="1"/>
    </row>
    <row r="36" spans="1:10" s="12" customFormat="1" ht="18.75" customHeight="1">
      <c r="A36" s="82" t="s">
        <v>25</v>
      </c>
      <c r="B36" s="82"/>
      <c r="C36" s="82"/>
      <c r="D36" s="82"/>
      <c r="E36" s="82"/>
      <c r="F36" s="82"/>
      <c r="G36" s="82"/>
      <c r="H36" s="82"/>
      <c r="I36" s="82"/>
      <c r="J36" s="1"/>
    </row>
    <row r="37" spans="1:10" s="12" customFormat="1" ht="12" customHeight="1">
      <c r="A37"/>
      <c r="B37" s="14"/>
      <c r="C37" s="93" t="s">
        <v>85</v>
      </c>
      <c r="D37" s="93"/>
      <c r="E37" s="93"/>
      <c r="F37" s="93"/>
      <c r="G37" s="93"/>
      <c r="H37" s="93"/>
      <c r="I37" s="93"/>
      <c r="J37" s="1"/>
    </row>
    <row r="38" spans="1:10" s="12" customFormat="1" ht="12" customHeight="1">
      <c r="A38" s="14"/>
      <c r="B38" s="14"/>
      <c r="C38" s="94"/>
      <c r="D38" s="94"/>
      <c r="E38" s="94"/>
      <c r="F38" s="94"/>
      <c r="G38" s="94"/>
      <c r="H38" s="94"/>
      <c r="I38" s="94"/>
      <c r="J38" s="1"/>
    </row>
    <row r="39" spans="1:10" s="12" customFormat="1" ht="12" customHeight="1">
      <c r="A39" s="14"/>
      <c r="B39" s="14"/>
      <c r="C39" s="94"/>
      <c r="D39" s="94"/>
      <c r="E39" s="94"/>
      <c r="F39" s="94"/>
      <c r="G39" s="94"/>
      <c r="H39" s="94"/>
      <c r="I39" s="94"/>
      <c r="J39" s="1"/>
    </row>
    <row r="40" spans="1:10" s="12" customFormat="1" ht="9" customHeight="1">
      <c r="A40"/>
      <c r="B40"/>
      <c r="C40"/>
      <c r="D40"/>
      <c r="E40"/>
      <c r="F40"/>
      <c r="G40"/>
      <c r="H40"/>
      <c r="I40"/>
      <c r="J40" s="1"/>
    </row>
    <row r="41" spans="1:10" s="12" customFormat="1" ht="18.75" customHeight="1">
      <c r="A41" s="82" t="s">
        <v>49</v>
      </c>
      <c r="B41" s="82"/>
      <c r="C41" s="82"/>
      <c r="D41" s="82"/>
      <c r="E41" s="82"/>
      <c r="F41" s="82"/>
      <c r="G41" s="82"/>
      <c r="H41" s="82"/>
      <c r="I41" s="82"/>
      <c r="J41" s="1"/>
    </row>
    <row r="42" spans="1:10" s="12" customFormat="1" ht="18.75" customHeight="1">
      <c r="A42" s="15"/>
      <c r="B42" s="15"/>
      <c r="C42" s="95" t="s">
        <v>82</v>
      </c>
      <c r="D42" s="95"/>
      <c r="E42" s="95"/>
      <c r="F42" s="95"/>
      <c r="G42" s="95"/>
      <c r="H42" s="95"/>
      <c r="I42" s="95"/>
      <c r="J42" s="1"/>
    </row>
    <row r="43" spans="1:10" s="12" customFormat="1" ht="18.75" customHeight="1">
      <c r="A43" s="15"/>
      <c r="B43" s="13"/>
      <c r="C43" s="96"/>
      <c r="D43" s="96"/>
      <c r="E43" s="96"/>
      <c r="F43" s="96"/>
      <c r="G43" s="96"/>
      <c r="H43" s="96"/>
      <c r="I43" s="96"/>
      <c r="J43" s="1"/>
    </row>
    <row r="44" spans="1:10" s="12" customFormat="1" ht="18.75" customHeight="1">
      <c r="A44" s="15"/>
      <c r="B44" s="13"/>
      <c r="C44" s="96"/>
      <c r="D44" s="96"/>
      <c r="E44" s="96"/>
      <c r="F44" s="96"/>
      <c r="G44" s="96"/>
      <c r="H44" s="96"/>
      <c r="I44" s="96"/>
      <c r="J44" s="1"/>
    </row>
    <row r="45" spans="1:10" s="12" customFormat="1" ht="28.5" customHeight="1">
      <c r="A45" s="79" t="s">
        <v>83</v>
      </c>
      <c r="B45" s="79"/>
      <c r="C45" s="79"/>
      <c r="D45" s="79"/>
      <c r="E45" s="79"/>
      <c r="F45" s="79"/>
      <c r="G45" s="79"/>
      <c r="H45" s="79"/>
      <c r="I45" s="79"/>
      <c r="J45" s="1"/>
    </row>
    <row r="46" spans="1:10" s="12" customFormat="1" ht="15.75" customHeight="1">
      <c r="A46" s="4"/>
      <c r="B46" s="77"/>
      <c r="C46" s="77"/>
      <c r="D46" s="77"/>
      <c r="E46" s="4"/>
      <c r="F46" s="80"/>
      <c r="G46" s="80"/>
      <c r="H46" s="80"/>
      <c r="I46" s="80"/>
      <c r="J46" s="1"/>
    </row>
    <row r="47" spans="1:10" s="12" customFormat="1">
      <c r="A47" s="4"/>
      <c r="B47" s="81"/>
      <c r="C47" s="81"/>
      <c r="D47" s="81"/>
      <c r="E47" s="4"/>
      <c r="F47" s="80"/>
      <c r="G47" s="80"/>
      <c r="H47" s="80"/>
      <c r="I47" s="80"/>
      <c r="J47" s="1"/>
    </row>
    <row r="48" spans="1:10" s="12" customFormat="1" ht="28.5" customHeight="1">
      <c r="A48" s="4"/>
      <c r="B48" s="81"/>
      <c r="C48" s="81"/>
      <c r="D48" s="81"/>
      <c r="E48" s="4"/>
      <c r="F48" s="4"/>
      <c r="G48" s="4"/>
      <c r="H48" s="4"/>
      <c r="I48" s="4"/>
      <c r="J48" s="1"/>
    </row>
    <row r="49" spans="1:10" s="12" customFormat="1">
      <c r="A49" s="4"/>
      <c r="B49" s="77"/>
      <c r="C49" s="77"/>
      <c r="D49" s="77"/>
      <c r="E49" s="4"/>
      <c r="F49" s="4"/>
      <c r="G49" s="4"/>
      <c r="H49" s="4"/>
      <c r="I49" s="4"/>
      <c r="J49" s="1"/>
    </row>
    <row r="50" spans="1:10" s="12" customFormat="1">
      <c r="A50" s="77"/>
      <c r="B50" s="77"/>
      <c r="C50" s="77"/>
      <c r="D50" s="77"/>
      <c r="E50" s="77"/>
      <c r="F50" s="4"/>
      <c r="G50" s="4"/>
      <c r="H50" s="4"/>
      <c r="I50" s="4"/>
      <c r="J50" s="1"/>
    </row>
  </sheetData>
  <mergeCells count="44">
    <mergeCell ref="B49:D49"/>
    <mergeCell ref="A50:E50"/>
    <mergeCell ref="A4:E4"/>
    <mergeCell ref="B17:D17"/>
    <mergeCell ref="C26:I29"/>
    <mergeCell ref="A31:I31"/>
    <mergeCell ref="C32:I34"/>
    <mergeCell ref="A36:I36"/>
    <mergeCell ref="C37:I39"/>
    <mergeCell ref="C42:I44"/>
    <mergeCell ref="A45:I45"/>
    <mergeCell ref="B46:D46"/>
    <mergeCell ref="F46:I47"/>
    <mergeCell ref="B47:D48"/>
    <mergeCell ref="A41:I41"/>
    <mergeCell ref="H23:I23"/>
    <mergeCell ref="H24:I24"/>
    <mergeCell ref="A25:I25"/>
    <mergeCell ref="A21:E23"/>
    <mergeCell ref="F21:G21"/>
    <mergeCell ref="F22:G22"/>
    <mergeCell ref="F23:G23"/>
    <mergeCell ref="H22:I22"/>
    <mergeCell ref="B11:D11"/>
    <mergeCell ref="A12:A13"/>
    <mergeCell ref="E12:E13"/>
    <mergeCell ref="I12:I13"/>
    <mergeCell ref="B13:D13"/>
    <mergeCell ref="B14:D14"/>
    <mergeCell ref="B15:D15"/>
    <mergeCell ref="B18:D18"/>
    <mergeCell ref="B19:D19"/>
    <mergeCell ref="H21:I21"/>
    <mergeCell ref="B5:E5"/>
    <mergeCell ref="F5:I9"/>
    <mergeCell ref="B6:E6"/>
    <mergeCell ref="B7:E7"/>
    <mergeCell ref="B8:E8"/>
    <mergeCell ref="B9:E9"/>
    <mergeCell ref="A1:E3"/>
    <mergeCell ref="G1:H1"/>
    <mergeCell ref="G2:H2"/>
    <mergeCell ref="G3:H3"/>
    <mergeCell ref="F4:I4"/>
  </mergeCells>
  <pageMargins left="0.70000000000000007" right="0.70000000000000007" top="0.75" bottom="0.75" header="0.30000000000000004" footer="0.30000000000000004"/>
  <pageSetup scale="6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zoomScaleNormal="100" workbookViewId="0">
      <selection activeCell="K13" sqref="K13"/>
    </sheetView>
  </sheetViews>
  <sheetFormatPr defaultRowHeight="15.75"/>
  <cols>
    <col min="1" max="1" width="11.5703125" style="1" customWidth="1"/>
    <col min="2" max="2" width="8" style="1" customWidth="1"/>
    <col min="3" max="3" width="8.42578125" style="1" customWidth="1"/>
    <col min="4" max="4" width="21.7109375" style="1" customWidth="1"/>
    <col min="5" max="5" width="12.5703125" style="1" customWidth="1"/>
    <col min="6" max="6" width="24.140625" style="1" customWidth="1"/>
    <col min="7" max="7" width="10.7109375" style="1" bestFit="1" customWidth="1"/>
    <col min="8" max="8" width="14.5703125" style="1" customWidth="1"/>
    <col min="9" max="9" width="14.7109375" style="1" customWidth="1"/>
    <col min="10" max="10" width="12.5703125" style="1" customWidth="1"/>
    <col min="11" max="11" width="9" style="1" customWidth="1"/>
    <col min="12" max="16384" width="9.140625" style="1"/>
  </cols>
  <sheetData>
    <row r="1" spans="1:10">
      <c r="A1" s="46" t="s">
        <v>45</v>
      </c>
      <c r="B1" s="46"/>
      <c r="C1" s="46"/>
      <c r="D1" s="46"/>
      <c r="E1" s="46"/>
      <c r="G1" s="47" t="s">
        <v>0</v>
      </c>
      <c r="H1" s="47"/>
      <c r="I1" s="2" t="s">
        <v>1</v>
      </c>
    </row>
    <row r="2" spans="1:10">
      <c r="A2" s="46"/>
      <c r="B2" s="46"/>
      <c r="C2" s="46"/>
      <c r="D2" s="46"/>
      <c r="E2" s="46"/>
      <c r="G2" s="47" t="s">
        <v>2</v>
      </c>
      <c r="H2" s="47"/>
      <c r="I2" s="3">
        <f ca="1">TODAY()</f>
        <v>43623</v>
      </c>
    </row>
    <row r="3" spans="1:10">
      <c r="A3" s="46"/>
      <c r="B3" s="46"/>
      <c r="C3" s="46"/>
      <c r="D3" s="46"/>
      <c r="E3" s="46"/>
      <c r="G3" s="47" t="s">
        <v>3</v>
      </c>
      <c r="H3" s="47"/>
      <c r="I3" s="3">
        <f ca="1">+I2+30</f>
        <v>43653</v>
      </c>
    </row>
    <row r="4" spans="1:10">
      <c r="A4" s="48" t="s">
        <v>4</v>
      </c>
      <c r="B4" s="49"/>
      <c r="C4" s="49"/>
      <c r="D4" s="49"/>
      <c r="E4" s="78"/>
      <c r="F4" s="48" t="s">
        <v>5</v>
      </c>
      <c r="G4" s="49"/>
      <c r="H4" s="49"/>
      <c r="I4" s="49"/>
    </row>
    <row r="5" spans="1:10">
      <c r="A5" s="4" t="s">
        <v>28</v>
      </c>
      <c r="B5" s="57" t="s">
        <v>74</v>
      </c>
      <c r="C5" s="57"/>
      <c r="D5" s="57"/>
      <c r="E5" s="57"/>
      <c r="F5" s="58" t="s">
        <v>94</v>
      </c>
      <c r="G5" s="59"/>
      <c r="H5" s="59"/>
      <c r="I5" s="60"/>
    </row>
    <row r="6" spans="1:10" s="9" customFormat="1" hidden="1">
      <c r="A6" s="4" t="s">
        <v>6</v>
      </c>
      <c r="B6" s="57"/>
      <c r="C6" s="57"/>
      <c r="D6" s="57"/>
      <c r="E6" s="57"/>
      <c r="F6" s="61"/>
      <c r="G6" s="62"/>
      <c r="H6" s="62"/>
      <c r="I6" s="63"/>
      <c r="J6" s="1"/>
    </row>
    <row r="7" spans="1:10" s="9" customFormat="1">
      <c r="A7" s="4" t="s">
        <v>7</v>
      </c>
      <c r="B7" s="57" t="s">
        <v>77</v>
      </c>
      <c r="C7" s="57"/>
      <c r="D7" s="57"/>
      <c r="E7" s="57"/>
      <c r="F7" s="61"/>
      <c r="G7" s="62"/>
      <c r="H7" s="62"/>
      <c r="I7" s="63"/>
      <c r="J7" s="1"/>
    </row>
    <row r="8" spans="1:10" s="9" customFormat="1">
      <c r="A8" s="4" t="s">
        <v>8</v>
      </c>
      <c r="B8" s="98" t="s">
        <v>76</v>
      </c>
      <c r="C8" s="68"/>
      <c r="D8" s="68"/>
      <c r="E8" s="68"/>
      <c r="F8" s="61"/>
      <c r="G8" s="62"/>
      <c r="H8" s="62"/>
      <c r="I8" s="63"/>
      <c r="J8" s="1"/>
    </row>
    <row r="9" spans="1:10" s="9" customFormat="1">
      <c r="A9" s="4" t="s">
        <v>9</v>
      </c>
      <c r="B9" s="98" t="s">
        <v>75</v>
      </c>
      <c r="C9" s="68"/>
      <c r="D9" s="68"/>
      <c r="E9" s="68"/>
      <c r="F9" s="64"/>
      <c r="G9" s="65"/>
      <c r="H9" s="65"/>
      <c r="I9" s="66"/>
      <c r="J9" s="1"/>
    </row>
    <row r="10" spans="1:10" s="9" customFormat="1">
      <c r="A10" s="1"/>
      <c r="B10" s="1"/>
      <c r="C10" s="1"/>
      <c r="D10" s="1"/>
      <c r="E10" s="1"/>
      <c r="F10" s="1"/>
      <c r="G10" s="1"/>
      <c r="H10" s="1"/>
      <c r="I10" s="6" t="s">
        <v>10</v>
      </c>
      <c r="J10" s="1"/>
    </row>
    <row r="11" spans="1:10" s="26" customFormat="1" ht="21" customHeight="1">
      <c r="A11" s="24" t="s">
        <v>11</v>
      </c>
      <c r="B11" s="50" t="s">
        <v>12</v>
      </c>
      <c r="C11" s="51"/>
      <c r="D11" s="52"/>
      <c r="E11" s="24" t="s">
        <v>13</v>
      </c>
      <c r="F11" s="24" t="s">
        <v>14</v>
      </c>
      <c r="G11" s="24" t="s">
        <v>15</v>
      </c>
      <c r="H11" s="24" t="s">
        <v>16</v>
      </c>
      <c r="I11" s="25" t="s">
        <v>17</v>
      </c>
    </row>
    <row r="12" spans="1:10" s="10" customFormat="1" ht="21" customHeight="1">
      <c r="A12" s="97">
        <v>1</v>
      </c>
      <c r="B12" s="16" t="s">
        <v>90</v>
      </c>
      <c r="C12" s="16"/>
      <c r="D12" s="16"/>
      <c r="E12" s="75" t="s">
        <v>88</v>
      </c>
      <c r="F12" s="45" t="s">
        <v>89</v>
      </c>
      <c r="G12" s="17">
        <v>9</v>
      </c>
      <c r="H12" s="18">
        <f>H13*270</f>
        <v>3118500</v>
      </c>
      <c r="I12" s="76">
        <f>G12*H12</f>
        <v>28066500</v>
      </c>
      <c r="J12" s="1"/>
    </row>
    <row r="13" spans="1:10" s="10" customFormat="1" ht="21" customHeight="1">
      <c r="A13" s="97"/>
      <c r="B13" s="56" t="s">
        <v>87</v>
      </c>
      <c r="C13" s="56"/>
      <c r="D13" s="56"/>
      <c r="E13" s="75"/>
      <c r="F13" s="19" t="s">
        <v>19</v>
      </c>
      <c r="G13" s="20">
        <f>G12*350</f>
        <v>3150</v>
      </c>
      <c r="H13" s="18">
        <v>11550</v>
      </c>
      <c r="I13" s="76"/>
      <c r="J13" s="1"/>
    </row>
    <row r="14" spans="1:10" s="10" customFormat="1" ht="21" customHeight="1">
      <c r="A14" s="17">
        <v>2</v>
      </c>
      <c r="B14" s="56" t="s">
        <v>33</v>
      </c>
      <c r="C14" s="56"/>
      <c r="D14" s="56"/>
      <c r="E14" s="17" t="s">
        <v>32</v>
      </c>
      <c r="F14" s="17" t="s">
        <v>18</v>
      </c>
      <c r="G14" s="17">
        <v>1</v>
      </c>
      <c r="H14" s="18">
        <v>13150000</v>
      </c>
      <c r="I14" s="21">
        <f>G14*H14</f>
        <v>13150000</v>
      </c>
      <c r="J14" s="1"/>
    </row>
    <row r="15" spans="1:10" s="10" customFormat="1" ht="21" customHeight="1">
      <c r="A15" s="17">
        <v>3</v>
      </c>
      <c r="B15" s="56" t="s">
        <v>78</v>
      </c>
      <c r="C15" s="56"/>
      <c r="D15" s="56"/>
      <c r="E15" s="17" t="s">
        <v>35</v>
      </c>
      <c r="F15" s="17" t="s">
        <v>18</v>
      </c>
      <c r="G15" s="17">
        <v>1</v>
      </c>
      <c r="H15" s="18">
        <v>1500000</v>
      </c>
      <c r="I15" s="21">
        <f t="shared" ref="I15:I20" si="0">G15*H15</f>
        <v>1500000</v>
      </c>
      <c r="J15" s="1"/>
    </row>
    <row r="16" spans="1:10" s="10" customFormat="1" ht="21" customHeight="1">
      <c r="A16" s="33">
        <v>4</v>
      </c>
      <c r="B16" s="32" t="s">
        <v>44</v>
      </c>
      <c r="C16" s="32"/>
      <c r="D16" s="32"/>
      <c r="E16" s="23"/>
      <c r="F16" s="23" t="s">
        <v>29</v>
      </c>
      <c r="G16" s="33">
        <v>1</v>
      </c>
      <c r="H16" s="18">
        <f>1800000</f>
        <v>1800000</v>
      </c>
      <c r="I16" s="21">
        <f t="shared" si="0"/>
        <v>1800000</v>
      </c>
      <c r="J16" s="1"/>
    </row>
    <row r="17" spans="1:10" s="10" customFormat="1" ht="21" customHeight="1">
      <c r="A17" s="33">
        <v>5</v>
      </c>
      <c r="B17" s="56" t="s">
        <v>52</v>
      </c>
      <c r="C17" s="56"/>
      <c r="D17" s="56"/>
      <c r="E17" s="33" t="s">
        <v>64</v>
      </c>
      <c r="F17" s="33" t="s">
        <v>65</v>
      </c>
      <c r="G17" s="33">
        <v>1</v>
      </c>
      <c r="H17" s="18">
        <f>G12*1.7*500000</f>
        <v>7649999.9999999991</v>
      </c>
      <c r="I17" s="21">
        <f t="shared" si="0"/>
        <v>7649999.9999999991</v>
      </c>
      <c r="J17" s="1"/>
    </row>
    <row r="18" spans="1:10" s="10" customFormat="1" ht="21" customHeight="1">
      <c r="A18" s="33">
        <v>6</v>
      </c>
      <c r="B18" s="56" t="s">
        <v>51</v>
      </c>
      <c r="C18" s="56"/>
      <c r="D18" s="56"/>
      <c r="E18" s="33" t="s">
        <v>66</v>
      </c>
      <c r="F18" s="33" t="s">
        <v>65</v>
      </c>
      <c r="G18" s="33">
        <v>1</v>
      </c>
      <c r="H18" s="18">
        <f>G13*1000</f>
        <v>3150000</v>
      </c>
      <c r="I18" s="21">
        <f t="shared" si="0"/>
        <v>3150000</v>
      </c>
      <c r="J18" s="1"/>
    </row>
    <row r="19" spans="1:10" s="10" customFormat="1" ht="21" customHeight="1">
      <c r="A19" s="33">
        <v>7</v>
      </c>
      <c r="B19" s="56" t="s">
        <v>34</v>
      </c>
      <c r="C19" s="56"/>
      <c r="D19" s="56"/>
      <c r="E19" s="33"/>
      <c r="F19" s="33" t="s">
        <v>65</v>
      </c>
      <c r="G19" s="33">
        <v>1</v>
      </c>
      <c r="H19" s="18">
        <f>G13*500</f>
        <v>1575000</v>
      </c>
      <c r="I19" s="21">
        <f t="shared" si="0"/>
        <v>1575000</v>
      </c>
      <c r="J19" s="1"/>
    </row>
    <row r="20" spans="1:10" s="10" customFormat="1" ht="21" customHeight="1">
      <c r="A20" s="33">
        <v>8</v>
      </c>
      <c r="B20" s="32" t="s">
        <v>27</v>
      </c>
      <c r="C20" s="32"/>
      <c r="D20" s="32"/>
      <c r="E20" s="33"/>
      <c r="F20" s="33" t="s">
        <v>65</v>
      </c>
      <c r="G20" s="33">
        <v>1</v>
      </c>
      <c r="H20" s="18">
        <f>G12*100000</f>
        <v>900000</v>
      </c>
      <c r="I20" s="21">
        <f t="shared" si="0"/>
        <v>900000</v>
      </c>
      <c r="J20" s="1"/>
    </row>
    <row r="21" spans="1:10" s="9" customFormat="1" ht="31.5" customHeight="1">
      <c r="A21" s="53" t="s">
        <v>67</v>
      </c>
      <c r="B21" s="54"/>
      <c r="C21" s="54"/>
      <c r="D21" s="54"/>
      <c r="E21" s="54"/>
      <c r="F21" s="55" t="s">
        <v>20</v>
      </c>
      <c r="G21" s="55"/>
      <c r="H21" s="72">
        <f>SUM(I12:I20)</f>
        <v>57791500</v>
      </c>
      <c r="I21" s="72"/>
      <c r="J21" s="1"/>
    </row>
    <row r="22" spans="1:10" s="9" customFormat="1" ht="31.5" customHeight="1">
      <c r="A22" s="54"/>
      <c r="B22" s="54"/>
      <c r="C22" s="54"/>
      <c r="D22" s="54"/>
      <c r="E22" s="54"/>
      <c r="F22" s="55" t="s">
        <v>21</v>
      </c>
      <c r="G22" s="55"/>
      <c r="H22" s="73">
        <f>H21/10</f>
        <v>5779150</v>
      </c>
      <c r="I22" s="73"/>
      <c r="J22" s="1"/>
    </row>
    <row r="23" spans="1:10" s="9" customFormat="1" ht="31.5" customHeight="1">
      <c r="A23" s="54"/>
      <c r="B23" s="54"/>
      <c r="C23" s="54"/>
      <c r="D23" s="54"/>
      <c r="E23" s="54"/>
      <c r="F23" s="55" t="s">
        <v>22</v>
      </c>
      <c r="G23" s="55"/>
      <c r="H23" s="72">
        <f>SUM(H21:I22)</f>
        <v>63570650</v>
      </c>
      <c r="I23" s="72"/>
      <c r="J23" s="1"/>
    </row>
    <row r="24" spans="1:10" s="9" customFormat="1">
      <c r="A24" s="7"/>
      <c r="B24" s="8"/>
      <c r="C24" s="8"/>
      <c r="D24" s="8"/>
      <c r="E24" s="8"/>
      <c r="F24" s="8"/>
      <c r="G24" s="8"/>
      <c r="H24" s="74"/>
      <c r="I24" s="74"/>
      <c r="J24" s="1"/>
    </row>
    <row r="25" spans="1:10" s="12" customFormat="1" ht="18.75" customHeight="1">
      <c r="A25" s="82" t="s">
        <v>23</v>
      </c>
      <c r="B25" s="82"/>
      <c r="C25" s="83"/>
      <c r="D25" s="83"/>
      <c r="E25" s="83"/>
      <c r="F25" s="83"/>
      <c r="G25" s="83"/>
      <c r="H25" s="83"/>
      <c r="I25" s="83"/>
      <c r="J25" s="1"/>
    </row>
    <row r="26" spans="1:10" s="12" customFormat="1" ht="30.75" customHeight="1">
      <c r="A26"/>
      <c r="B26" s="13"/>
      <c r="C26" s="84" t="s">
        <v>47</v>
      </c>
      <c r="D26" s="85"/>
      <c r="E26" s="85"/>
      <c r="F26" s="85"/>
      <c r="G26" s="85"/>
      <c r="H26" s="85"/>
      <c r="I26" s="86"/>
      <c r="J26" s="1"/>
    </row>
    <row r="27" spans="1:10" s="12" customFormat="1" ht="30.75" customHeight="1">
      <c r="A27"/>
      <c r="B27" s="13"/>
      <c r="C27" s="87"/>
      <c r="D27" s="88"/>
      <c r="E27" s="88"/>
      <c r="F27" s="88"/>
      <c r="G27" s="88"/>
      <c r="H27" s="88"/>
      <c r="I27" s="89"/>
      <c r="J27" s="1"/>
    </row>
    <row r="28" spans="1:10" s="12" customFormat="1" ht="30.75" customHeight="1">
      <c r="A28" s="13"/>
      <c r="B28"/>
      <c r="C28" s="87"/>
      <c r="D28" s="88"/>
      <c r="E28" s="88"/>
      <c r="F28" s="88"/>
      <c r="G28" s="88"/>
      <c r="H28" s="88"/>
      <c r="I28" s="89"/>
      <c r="J28" s="1"/>
    </row>
    <row r="29" spans="1:10" s="12" customFormat="1" ht="30.75" customHeight="1">
      <c r="A29" s="13"/>
      <c r="B29" s="13"/>
      <c r="C29" s="90"/>
      <c r="D29" s="91"/>
      <c r="E29" s="91"/>
      <c r="F29" s="91"/>
      <c r="G29" s="91"/>
      <c r="H29" s="91"/>
      <c r="I29" s="92"/>
      <c r="J29" s="1"/>
    </row>
    <row r="30" spans="1:10" s="12" customFormat="1" ht="15" customHeight="1">
      <c r="A30"/>
      <c r="B30"/>
      <c r="C30"/>
      <c r="D30"/>
      <c r="E30"/>
      <c r="F30"/>
      <c r="G30"/>
      <c r="H30"/>
      <c r="I30"/>
      <c r="J30" s="1"/>
    </row>
    <row r="31" spans="1:10" s="12" customFormat="1" ht="18.75" customHeight="1">
      <c r="A31" s="82" t="s">
        <v>24</v>
      </c>
      <c r="B31" s="82"/>
      <c r="C31" s="83"/>
      <c r="D31" s="83"/>
      <c r="E31" s="83"/>
      <c r="F31" s="83"/>
      <c r="G31" s="83"/>
      <c r="H31" s="83"/>
      <c r="I31" s="83"/>
      <c r="J31" s="1"/>
    </row>
    <row r="32" spans="1:10" s="12" customFormat="1" ht="18.75" customHeight="1">
      <c r="A32"/>
      <c r="B32" s="13"/>
      <c r="C32" s="84" t="s">
        <v>70</v>
      </c>
      <c r="D32" s="85"/>
      <c r="E32" s="85"/>
      <c r="F32" s="85"/>
      <c r="G32" s="85"/>
      <c r="H32" s="85"/>
      <c r="I32" s="86"/>
      <c r="J32" s="1"/>
    </row>
    <row r="33" spans="1:10" s="12" customFormat="1" ht="18.75" customHeight="1">
      <c r="A33" s="13"/>
      <c r="B33" s="13"/>
      <c r="C33" s="87"/>
      <c r="D33" s="88"/>
      <c r="E33" s="88"/>
      <c r="F33" s="88"/>
      <c r="G33" s="88"/>
      <c r="H33" s="88"/>
      <c r="I33" s="89"/>
      <c r="J33" s="1"/>
    </row>
    <row r="34" spans="1:10" s="12" customFormat="1" ht="18.75" customHeight="1">
      <c r="A34" s="13"/>
      <c r="B34" s="13"/>
      <c r="C34" s="90"/>
      <c r="D34" s="91"/>
      <c r="E34" s="91"/>
      <c r="F34" s="91"/>
      <c r="G34" s="91"/>
      <c r="H34" s="91"/>
      <c r="I34" s="92"/>
      <c r="J34" s="1"/>
    </row>
    <row r="35" spans="1:10" s="12" customFormat="1" ht="9" customHeight="1">
      <c r="A35"/>
      <c r="B35"/>
      <c r="C35"/>
      <c r="D35"/>
      <c r="E35"/>
      <c r="F35"/>
      <c r="G35"/>
      <c r="H35"/>
      <c r="I35"/>
      <c r="J35" s="1"/>
    </row>
    <row r="36" spans="1:10" s="12" customFormat="1" ht="18.75" customHeight="1">
      <c r="A36" s="82" t="s">
        <v>25</v>
      </c>
      <c r="B36" s="82"/>
      <c r="C36" s="82"/>
      <c r="D36" s="82"/>
      <c r="E36" s="82"/>
      <c r="F36" s="82"/>
      <c r="G36" s="82"/>
      <c r="H36" s="82"/>
      <c r="I36" s="82"/>
      <c r="J36" s="1"/>
    </row>
    <row r="37" spans="1:10" s="12" customFormat="1" ht="12" customHeight="1">
      <c r="A37"/>
      <c r="B37" s="14"/>
      <c r="C37" s="93" t="s">
        <v>85</v>
      </c>
      <c r="D37" s="93"/>
      <c r="E37" s="93"/>
      <c r="F37" s="93"/>
      <c r="G37" s="93"/>
      <c r="H37" s="93"/>
      <c r="I37" s="93"/>
      <c r="J37" s="1"/>
    </row>
    <row r="38" spans="1:10" s="12" customFormat="1" ht="12" customHeight="1">
      <c r="A38" s="14"/>
      <c r="B38" s="14"/>
      <c r="C38" s="94"/>
      <c r="D38" s="94"/>
      <c r="E38" s="94"/>
      <c r="F38" s="94"/>
      <c r="G38" s="94"/>
      <c r="H38" s="94"/>
      <c r="I38" s="94"/>
      <c r="J38" s="1"/>
    </row>
    <row r="39" spans="1:10" s="12" customFormat="1" ht="12" customHeight="1">
      <c r="A39" s="14"/>
      <c r="B39" s="14"/>
      <c r="C39" s="94"/>
      <c r="D39" s="94"/>
      <c r="E39" s="94"/>
      <c r="F39" s="94"/>
      <c r="G39" s="94"/>
      <c r="H39" s="94"/>
      <c r="I39" s="94"/>
      <c r="J39" s="1"/>
    </row>
    <row r="40" spans="1:10" s="12" customFormat="1" ht="9" customHeight="1">
      <c r="A40"/>
      <c r="B40"/>
      <c r="C40"/>
      <c r="D40"/>
      <c r="E40"/>
      <c r="F40"/>
      <c r="G40"/>
      <c r="H40"/>
      <c r="I40"/>
      <c r="J40" s="1"/>
    </row>
    <row r="41" spans="1:10" s="12" customFormat="1" ht="18.75" customHeight="1">
      <c r="A41" s="82" t="s">
        <v>49</v>
      </c>
      <c r="B41" s="82"/>
      <c r="C41" s="82"/>
      <c r="D41" s="82"/>
      <c r="E41" s="82"/>
      <c r="F41" s="82"/>
      <c r="G41" s="82"/>
      <c r="H41" s="82"/>
      <c r="I41" s="82"/>
      <c r="J41" s="1"/>
    </row>
    <row r="42" spans="1:10" s="12" customFormat="1" ht="23.25" customHeight="1">
      <c r="A42" s="15"/>
      <c r="B42" s="15"/>
      <c r="C42" s="95" t="s">
        <v>82</v>
      </c>
      <c r="D42" s="95"/>
      <c r="E42" s="95"/>
      <c r="F42" s="95"/>
      <c r="G42" s="95"/>
      <c r="H42" s="95"/>
      <c r="I42" s="95"/>
      <c r="J42" s="1"/>
    </row>
    <row r="43" spans="1:10" s="12" customFormat="1" ht="23.25" customHeight="1">
      <c r="A43" s="15"/>
      <c r="B43" s="13"/>
      <c r="C43" s="96"/>
      <c r="D43" s="96"/>
      <c r="E43" s="96"/>
      <c r="F43" s="96"/>
      <c r="G43" s="96"/>
      <c r="H43" s="96"/>
      <c r="I43" s="96"/>
      <c r="J43" s="1"/>
    </row>
    <row r="44" spans="1:10" s="12" customFormat="1" ht="23.25" customHeight="1">
      <c r="A44" s="15"/>
      <c r="B44" s="13"/>
      <c r="C44" s="96"/>
      <c r="D44" s="96"/>
      <c r="E44" s="96"/>
      <c r="F44" s="96"/>
      <c r="G44" s="96"/>
      <c r="H44" s="96"/>
      <c r="I44" s="96"/>
      <c r="J44" s="1"/>
    </row>
    <row r="45" spans="1:10" s="12" customFormat="1" ht="28.5" customHeight="1">
      <c r="A45" s="79" t="s">
        <v>83</v>
      </c>
      <c r="B45" s="79"/>
      <c r="C45" s="79"/>
      <c r="D45" s="79"/>
      <c r="E45" s="79"/>
      <c r="F45" s="79"/>
      <c r="G45" s="79"/>
      <c r="H45" s="79"/>
      <c r="I45" s="79"/>
      <c r="J45" s="1"/>
    </row>
    <row r="46" spans="1:10" s="12" customFormat="1" ht="15.75" customHeight="1">
      <c r="A46" s="4"/>
      <c r="B46" s="77"/>
      <c r="C46" s="77"/>
      <c r="D46" s="77"/>
      <c r="E46" s="4"/>
      <c r="F46" s="80"/>
      <c r="G46" s="80"/>
      <c r="H46" s="80"/>
      <c r="I46" s="80"/>
      <c r="J46" s="1"/>
    </row>
    <row r="47" spans="1:10" s="12" customFormat="1">
      <c r="A47" s="4"/>
      <c r="B47" s="81"/>
      <c r="C47" s="81"/>
      <c r="D47" s="81"/>
      <c r="E47" s="4"/>
      <c r="F47" s="80"/>
      <c r="G47" s="80"/>
      <c r="H47" s="80"/>
      <c r="I47" s="80"/>
      <c r="J47" s="1"/>
    </row>
    <row r="48" spans="1:10" s="12" customFormat="1" ht="51.75" customHeight="1">
      <c r="A48" s="4"/>
      <c r="B48" s="81"/>
      <c r="C48" s="81"/>
      <c r="D48" s="81"/>
      <c r="E48" s="4"/>
      <c r="F48" s="4"/>
      <c r="G48" s="4"/>
      <c r="H48" s="4"/>
      <c r="I48" s="4"/>
      <c r="J48" s="1"/>
    </row>
    <row r="49" spans="1:10" s="12" customFormat="1">
      <c r="A49" s="4"/>
      <c r="B49" s="77"/>
      <c r="C49" s="77"/>
      <c r="D49" s="77"/>
      <c r="E49" s="4"/>
      <c r="F49" s="4"/>
      <c r="G49" s="4"/>
      <c r="H49" s="4"/>
      <c r="I49" s="4"/>
      <c r="J49" s="1"/>
    </row>
    <row r="50" spans="1:10" s="12" customFormat="1">
      <c r="A50" s="77"/>
      <c r="B50" s="77"/>
      <c r="C50" s="77"/>
      <c r="D50" s="77"/>
      <c r="E50" s="77"/>
      <c r="F50" s="4"/>
      <c r="G50" s="4"/>
      <c r="H50" s="4"/>
      <c r="I50" s="4"/>
      <c r="J50" s="1"/>
    </row>
  </sheetData>
  <mergeCells count="44">
    <mergeCell ref="B49:D49"/>
    <mergeCell ref="A50:E50"/>
    <mergeCell ref="B17:D17"/>
    <mergeCell ref="C42:I44"/>
    <mergeCell ref="A45:I45"/>
    <mergeCell ref="B46:D46"/>
    <mergeCell ref="F46:I47"/>
    <mergeCell ref="B47:D48"/>
    <mergeCell ref="H23:I23"/>
    <mergeCell ref="H24:I24"/>
    <mergeCell ref="A25:I25"/>
    <mergeCell ref="A21:E23"/>
    <mergeCell ref="F21:G21"/>
    <mergeCell ref="F22:G22"/>
    <mergeCell ref="F23:G23"/>
    <mergeCell ref="C26:I29"/>
    <mergeCell ref="A31:I31"/>
    <mergeCell ref="C32:I34"/>
    <mergeCell ref="A41:I41"/>
    <mergeCell ref="A36:I36"/>
    <mergeCell ref="C37:I39"/>
    <mergeCell ref="B5:E5"/>
    <mergeCell ref="F5:I9"/>
    <mergeCell ref="B6:E6"/>
    <mergeCell ref="B7:E7"/>
    <mergeCell ref="B8:E8"/>
    <mergeCell ref="B9:E9"/>
    <mergeCell ref="B11:D11"/>
    <mergeCell ref="H21:I21"/>
    <mergeCell ref="H22:I22"/>
    <mergeCell ref="B19:D19"/>
    <mergeCell ref="A12:A13"/>
    <mergeCell ref="E12:E13"/>
    <mergeCell ref="I12:I13"/>
    <mergeCell ref="B14:D14"/>
    <mergeCell ref="B18:D18"/>
    <mergeCell ref="B15:D15"/>
    <mergeCell ref="B13:D13"/>
    <mergeCell ref="A1:E3"/>
    <mergeCell ref="G1:H1"/>
    <mergeCell ref="G2:H2"/>
    <mergeCell ref="G3:H3"/>
    <mergeCell ref="F4:I4"/>
    <mergeCell ref="A4:E4"/>
  </mergeCells>
  <pageMargins left="0.25" right="0.25" top="0.75" bottom="0.75" header="0.3" footer="0.3"/>
  <pageSetup paperSize="9" scale="7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workbookViewId="0">
      <selection activeCell="H19" sqref="H19"/>
    </sheetView>
  </sheetViews>
  <sheetFormatPr defaultRowHeight="15.75"/>
  <cols>
    <col min="1" max="1" width="11.85546875" style="1" customWidth="1"/>
    <col min="2" max="2" width="8" style="1" customWidth="1"/>
    <col min="3" max="3" width="8.42578125" style="1" customWidth="1"/>
    <col min="4" max="4" width="22.28515625" style="1" customWidth="1"/>
    <col min="5" max="5" width="18.5703125" style="1" customWidth="1"/>
    <col min="6" max="6" width="21.42578125" style="1" customWidth="1"/>
    <col min="7" max="7" width="10.7109375" style="1" bestFit="1" customWidth="1"/>
    <col min="8" max="8" width="15.140625" style="1" customWidth="1"/>
    <col min="9" max="9" width="16.42578125" style="1" customWidth="1"/>
    <col min="10" max="10" width="12.5703125" style="1" customWidth="1"/>
    <col min="11" max="11" width="13.5703125" style="1" customWidth="1"/>
    <col min="12" max="12" width="12.140625" style="1" customWidth="1"/>
    <col min="13" max="16384" width="9.140625" style="1"/>
  </cols>
  <sheetData>
    <row r="1" spans="1:10">
      <c r="A1" s="46" t="s">
        <v>26</v>
      </c>
      <c r="B1" s="46"/>
      <c r="C1" s="46"/>
      <c r="D1" s="46"/>
      <c r="E1" s="46"/>
      <c r="G1" s="47" t="s">
        <v>0</v>
      </c>
      <c r="H1" s="47"/>
      <c r="I1" s="2" t="s">
        <v>1</v>
      </c>
    </row>
    <row r="2" spans="1:10">
      <c r="A2" s="46"/>
      <c r="B2" s="46"/>
      <c r="C2" s="46"/>
      <c r="D2" s="46"/>
      <c r="E2" s="46"/>
      <c r="G2" s="47" t="s">
        <v>2</v>
      </c>
      <c r="H2" s="47"/>
      <c r="I2" s="3">
        <f ca="1">TODAY()</f>
        <v>43623</v>
      </c>
    </row>
    <row r="3" spans="1:10">
      <c r="A3" s="46"/>
      <c r="B3" s="46"/>
      <c r="C3" s="46"/>
      <c r="D3" s="46"/>
      <c r="E3" s="46"/>
      <c r="G3" s="47" t="s">
        <v>3</v>
      </c>
      <c r="H3" s="47"/>
      <c r="I3" s="3">
        <f ca="1">+I2+30</f>
        <v>43653</v>
      </c>
    </row>
    <row r="4" spans="1:10">
      <c r="A4" s="48" t="s">
        <v>4</v>
      </c>
      <c r="B4" s="49"/>
      <c r="C4" s="49"/>
      <c r="D4" s="49"/>
      <c r="E4" s="78"/>
      <c r="F4" s="48" t="s">
        <v>5</v>
      </c>
      <c r="G4" s="49"/>
      <c r="H4" s="49"/>
      <c r="I4" s="49"/>
    </row>
    <row r="5" spans="1:10" ht="15.75" customHeight="1">
      <c r="A5" s="4" t="s">
        <v>28</v>
      </c>
      <c r="B5" s="57"/>
      <c r="C5" s="57"/>
      <c r="D5" s="57"/>
      <c r="E5" s="57"/>
      <c r="F5" s="58" t="s">
        <v>95</v>
      </c>
      <c r="G5" s="59"/>
      <c r="H5" s="59"/>
      <c r="I5" s="60"/>
    </row>
    <row r="6" spans="1:10" s="9" customFormat="1">
      <c r="A6" s="4" t="s">
        <v>6</v>
      </c>
      <c r="B6" s="57"/>
      <c r="C6" s="57"/>
      <c r="D6" s="57"/>
      <c r="E6" s="57"/>
      <c r="F6" s="61"/>
      <c r="G6" s="62"/>
      <c r="H6" s="62"/>
      <c r="I6" s="63"/>
      <c r="J6" s="1"/>
    </row>
    <row r="7" spans="1:10" s="9" customFormat="1">
      <c r="A7" s="4" t="s">
        <v>7</v>
      </c>
      <c r="B7" s="57"/>
      <c r="C7" s="57"/>
      <c r="D7" s="57"/>
      <c r="E7" s="57"/>
      <c r="F7" s="61"/>
      <c r="G7" s="62"/>
      <c r="H7" s="62"/>
      <c r="I7" s="63"/>
      <c r="J7" s="1"/>
    </row>
    <row r="8" spans="1:10" s="9" customFormat="1">
      <c r="A8" s="4" t="s">
        <v>8</v>
      </c>
      <c r="B8" s="67"/>
      <c r="C8" s="68"/>
      <c r="D8" s="68"/>
      <c r="E8" s="68"/>
      <c r="F8" s="61"/>
      <c r="G8" s="62"/>
      <c r="H8" s="62"/>
      <c r="I8" s="63"/>
      <c r="J8" s="1"/>
    </row>
    <row r="9" spans="1:10" s="9" customFormat="1">
      <c r="A9" s="4" t="s">
        <v>9</v>
      </c>
      <c r="B9" s="69"/>
      <c r="C9" s="70"/>
      <c r="D9" s="70"/>
      <c r="E9" s="71"/>
      <c r="F9" s="64"/>
      <c r="G9" s="65"/>
      <c r="H9" s="65"/>
      <c r="I9" s="66"/>
      <c r="J9" s="1"/>
    </row>
    <row r="10" spans="1:10" s="9" customFormat="1">
      <c r="A10" s="1"/>
      <c r="B10" s="1"/>
      <c r="C10" s="1"/>
      <c r="D10" s="1"/>
      <c r="E10" s="1"/>
      <c r="F10" s="1"/>
      <c r="G10" s="1"/>
      <c r="H10" s="1"/>
      <c r="I10" s="6" t="s">
        <v>10</v>
      </c>
      <c r="J10" s="1"/>
    </row>
    <row r="11" spans="1:10" s="26" customFormat="1">
      <c r="A11" s="24" t="s">
        <v>11</v>
      </c>
      <c r="B11" s="50" t="s">
        <v>12</v>
      </c>
      <c r="C11" s="51"/>
      <c r="D11" s="52"/>
      <c r="E11" s="24" t="s">
        <v>13</v>
      </c>
      <c r="F11" s="24" t="s">
        <v>14</v>
      </c>
      <c r="G11" s="24" t="s">
        <v>15</v>
      </c>
      <c r="H11" s="24" t="s">
        <v>16</v>
      </c>
      <c r="I11" s="25" t="s">
        <v>17</v>
      </c>
    </row>
    <row r="12" spans="1:10" s="9" customFormat="1" ht="19.5" customHeight="1">
      <c r="A12" s="97">
        <v>1</v>
      </c>
      <c r="B12" s="16" t="s">
        <v>90</v>
      </c>
      <c r="C12" s="16"/>
      <c r="D12" s="16"/>
      <c r="E12" s="75" t="s">
        <v>88</v>
      </c>
      <c r="F12" s="45" t="s">
        <v>89</v>
      </c>
      <c r="G12" s="17">
        <v>12</v>
      </c>
      <c r="H12" s="18">
        <f>H13*270</f>
        <v>2835000</v>
      </c>
      <c r="I12" s="76">
        <f>G12*H12</f>
        <v>34020000</v>
      </c>
      <c r="J12" s="1"/>
    </row>
    <row r="13" spans="1:10" s="9" customFormat="1" ht="19.5" customHeight="1">
      <c r="A13" s="97"/>
      <c r="B13" s="56" t="s">
        <v>87</v>
      </c>
      <c r="C13" s="56"/>
      <c r="D13" s="56"/>
      <c r="E13" s="75"/>
      <c r="F13" s="19" t="s">
        <v>19</v>
      </c>
      <c r="G13" s="20">
        <f>G12*350</f>
        <v>4200</v>
      </c>
      <c r="H13" s="18">
        <v>10500</v>
      </c>
      <c r="I13" s="76"/>
      <c r="J13" s="1"/>
    </row>
    <row r="14" spans="1:10" s="9" customFormat="1" ht="19.5" customHeight="1">
      <c r="A14" s="17">
        <v>2</v>
      </c>
      <c r="B14" s="56" t="s">
        <v>42</v>
      </c>
      <c r="C14" s="56"/>
      <c r="D14" s="56"/>
      <c r="E14" s="17" t="s">
        <v>39</v>
      </c>
      <c r="F14" s="17" t="s">
        <v>18</v>
      </c>
      <c r="G14" s="17">
        <v>1</v>
      </c>
      <c r="H14" s="18">
        <v>17600000</v>
      </c>
      <c r="I14" s="21">
        <f>G14*H14</f>
        <v>17600000</v>
      </c>
      <c r="J14" s="1"/>
    </row>
    <row r="15" spans="1:10" s="9" customFormat="1" ht="19.5" customHeight="1">
      <c r="A15" s="17">
        <v>3</v>
      </c>
      <c r="B15" s="56" t="s">
        <v>71</v>
      </c>
      <c r="C15" s="56"/>
      <c r="D15" s="56"/>
      <c r="E15" s="17" t="s">
        <v>35</v>
      </c>
      <c r="F15" s="17" t="s">
        <v>18</v>
      </c>
      <c r="G15" s="17">
        <v>1</v>
      </c>
      <c r="H15" s="18">
        <v>1500000</v>
      </c>
      <c r="I15" s="21">
        <f t="shared" ref="I15:I20" si="0">G15*H15</f>
        <v>1500000</v>
      </c>
      <c r="J15" s="1"/>
    </row>
    <row r="16" spans="1:10" s="9" customFormat="1" ht="19.5" customHeight="1">
      <c r="A16" s="33">
        <v>4</v>
      </c>
      <c r="B16" s="32" t="s">
        <v>44</v>
      </c>
      <c r="C16" s="32"/>
      <c r="D16" s="32"/>
      <c r="E16" s="23"/>
      <c r="F16" s="23" t="s">
        <v>29</v>
      </c>
      <c r="G16" s="33">
        <v>1</v>
      </c>
      <c r="H16" s="18">
        <f>1800000</f>
        <v>1800000</v>
      </c>
      <c r="I16" s="21">
        <f t="shared" si="0"/>
        <v>1800000</v>
      </c>
      <c r="J16" s="1"/>
    </row>
    <row r="17" spans="1:10" s="9" customFormat="1" ht="19.5" customHeight="1">
      <c r="A17" s="33">
        <v>5</v>
      </c>
      <c r="B17" s="56" t="s">
        <v>52</v>
      </c>
      <c r="C17" s="56"/>
      <c r="D17" s="56"/>
      <c r="E17" s="33" t="s">
        <v>64</v>
      </c>
      <c r="F17" s="33" t="s">
        <v>65</v>
      </c>
      <c r="G17" s="33">
        <v>1</v>
      </c>
      <c r="H17" s="18">
        <f>G12*1.7*500000</f>
        <v>10200000</v>
      </c>
      <c r="I17" s="21">
        <f t="shared" si="0"/>
        <v>10200000</v>
      </c>
      <c r="J17" s="1"/>
    </row>
    <row r="18" spans="1:10" s="9" customFormat="1" ht="19.5" customHeight="1">
      <c r="A18" s="33">
        <v>6</v>
      </c>
      <c r="B18" s="56" t="s">
        <v>51</v>
      </c>
      <c r="C18" s="56"/>
      <c r="D18" s="56"/>
      <c r="E18" s="33" t="s">
        <v>66</v>
      </c>
      <c r="F18" s="33" t="s">
        <v>65</v>
      </c>
      <c r="G18" s="33">
        <v>1</v>
      </c>
      <c r="H18" s="18">
        <f>G13*1000</f>
        <v>4200000</v>
      </c>
      <c r="I18" s="21">
        <f t="shared" si="0"/>
        <v>4200000</v>
      </c>
      <c r="J18" s="1"/>
    </row>
    <row r="19" spans="1:10" s="9" customFormat="1" ht="19.5" customHeight="1">
      <c r="A19" s="33">
        <v>7</v>
      </c>
      <c r="B19" s="56" t="s">
        <v>34</v>
      </c>
      <c r="C19" s="56"/>
      <c r="D19" s="56"/>
      <c r="E19" s="33"/>
      <c r="F19" s="33" t="s">
        <v>65</v>
      </c>
      <c r="G19" s="33">
        <v>1</v>
      </c>
      <c r="H19" s="18">
        <f>G13*900</f>
        <v>3780000</v>
      </c>
      <c r="I19" s="21">
        <f t="shared" si="0"/>
        <v>3780000</v>
      </c>
      <c r="J19" s="1"/>
    </row>
    <row r="20" spans="1:10" s="9" customFormat="1" ht="19.5" customHeight="1">
      <c r="A20" s="33">
        <v>8</v>
      </c>
      <c r="B20" s="32" t="s">
        <v>27</v>
      </c>
      <c r="C20" s="32"/>
      <c r="D20" s="32"/>
      <c r="E20" s="33"/>
      <c r="F20" s="33" t="s">
        <v>65</v>
      </c>
      <c r="G20" s="33">
        <v>1</v>
      </c>
      <c r="H20" s="18">
        <f>G12*120000</f>
        <v>1440000</v>
      </c>
      <c r="I20" s="21">
        <f t="shared" si="0"/>
        <v>1440000</v>
      </c>
      <c r="J20" s="1"/>
    </row>
    <row r="21" spans="1:10" s="9" customFormat="1" ht="30" customHeight="1">
      <c r="A21" s="53" t="s">
        <v>67</v>
      </c>
      <c r="B21" s="54"/>
      <c r="C21" s="54"/>
      <c r="D21" s="54"/>
      <c r="E21" s="54"/>
      <c r="F21" s="55" t="s">
        <v>20</v>
      </c>
      <c r="G21" s="55"/>
      <c r="H21" s="72">
        <f>SUM(I12:I20)</f>
        <v>74540000</v>
      </c>
      <c r="I21" s="72"/>
      <c r="J21" s="1"/>
    </row>
    <row r="22" spans="1:10" s="9" customFormat="1" ht="30" customHeight="1">
      <c r="A22" s="54"/>
      <c r="B22" s="54"/>
      <c r="C22" s="54"/>
      <c r="D22" s="54"/>
      <c r="E22" s="54"/>
      <c r="F22" s="55" t="s">
        <v>21</v>
      </c>
      <c r="G22" s="55"/>
      <c r="H22" s="73">
        <f>H21/10</f>
        <v>7454000</v>
      </c>
      <c r="I22" s="73"/>
      <c r="J22" s="1"/>
    </row>
    <row r="23" spans="1:10" s="9" customFormat="1" ht="30" customHeight="1">
      <c r="A23" s="54"/>
      <c r="B23" s="54"/>
      <c r="C23" s="54"/>
      <c r="D23" s="54"/>
      <c r="E23" s="54"/>
      <c r="F23" s="55" t="s">
        <v>22</v>
      </c>
      <c r="G23" s="55"/>
      <c r="H23" s="72">
        <f>SUM(H21:I22)</f>
        <v>81994000</v>
      </c>
      <c r="I23" s="72"/>
      <c r="J23" s="1"/>
    </row>
    <row r="24" spans="1:10" s="9" customFormat="1">
      <c r="A24" s="7"/>
      <c r="B24" s="8"/>
      <c r="C24" s="8"/>
      <c r="D24" s="8"/>
      <c r="E24" s="8"/>
      <c r="F24" s="8"/>
      <c r="G24" s="8"/>
      <c r="H24" s="74"/>
      <c r="I24" s="74"/>
      <c r="J24" s="1"/>
    </row>
    <row r="25" spans="1:10" s="12" customFormat="1" ht="18.75" customHeight="1">
      <c r="A25" s="82" t="s">
        <v>23</v>
      </c>
      <c r="B25" s="82"/>
      <c r="C25" s="83"/>
      <c r="D25" s="83"/>
      <c r="E25" s="83"/>
      <c r="F25" s="83"/>
      <c r="G25" s="83"/>
      <c r="H25" s="83"/>
      <c r="I25" s="83"/>
      <c r="J25" s="1"/>
    </row>
    <row r="26" spans="1:10" s="12" customFormat="1" ht="30.75" customHeight="1">
      <c r="A26"/>
      <c r="B26" s="13"/>
      <c r="C26" s="84" t="s">
        <v>47</v>
      </c>
      <c r="D26" s="85"/>
      <c r="E26" s="85"/>
      <c r="F26" s="85"/>
      <c r="G26" s="85"/>
      <c r="H26" s="85"/>
      <c r="I26" s="86"/>
      <c r="J26" s="1"/>
    </row>
    <row r="27" spans="1:10" s="12" customFormat="1" ht="30.75" customHeight="1">
      <c r="A27"/>
      <c r="B27" s="13"/>
      <c r="C27" s="87"/>
      <c r="D27" s="88"/>
      <c r="E27" s="88"/>
      <c r="F27" s="88"/>
      <c r="G27" s="88"/>
      <c r="H27" s="88"/>
      <c r="I27" s="89"/>
      <c r="J27" s="1"/>
    </row>
    <row r="28" spans="1:10" s="12" customFormat="1" ht="30.75" customHeight="1">
      <c r="A28" s="13"/>
      <c r="B28" s="13"/>
      <c r="C28" s="87"/>
      <c r="D28" s="88"/>
      <c r="E28" s="88"/>
      <c r="F28" s="88"/>
      <c r="G28" s="88"/>
      <c r="H28" s="88"/>
      <c r="I28" s="89"/>
      <c r="J28" s="1"/>
    </row>
    <row r="29" spans="1:10" s="12" customFormat="1" ht="30.75" customHeight="1">
      <c r="A29" s="13"/>
      <c r="B29" s="13"/>
      <c r="C29" s="90"/>
      <c r="D29" s="91"/>
      <c r="E29" s="91"/>
      <c r="F29" s="91"/>
      <c r="G29" s="91"/>
      <c r="H29" s="91"/>
      <c r="I29" s="92"/>
      <c r="J29" s="1"/>
    </row>
    <row r="30" spans="1:10" s="12" customFormat="1" ht="8.25" customHeight="1">
      <c r="A30"/>
      <c r="B30"/>
      <c r="C30"/>
      <c r="D30"/>
      <c r="E30"/>
      <c r="F30"/>
      <c r="G30"/>
      <c r="H30"/>
      <c r="I30"/>
      <c r="J30" s="1"/>
    </row>
    <row r="31" spans="1:10" s="12" customFormat="1" ht="18.75" customHeight="1">
      <c r="A31" s="82" t="s">
        <v>24</v>
      </c>
      <c r="B31" s="82"/>
      <c r="C31" s="83"/>
      <c r="D31" s="83"/>
      <c r="E31" s="83"/>
      <c r="F31" s="83"/>
      <c r="G31" s="83"/>
      <c r="H31" s="83"/>
      <c r="I31" s="83"/>
      <c r="J31" s="1"/>
    </row>
    <row r="32" spans="1:10" s="12" customFormat="1" ht="18.75" customHeight="1">
      <c r="A32"/>
      <c r="B32" s="13"/>
      <c r="C32" s="84" t="s">
        <v>48</v>
      </c>
      <c r="D32" s="85"/>
      <c r="E32" s="85"/>
      <c r="F32" s="85"/>
      <c r="G32" s="85"/>
      <c r="H32" s="85"/>
      <c r="I32" s="86"/>
      <c r="J32" s="1"/>
    </row>
    <row r="33" spans="1:10" s="12" customFormat="1" ht="18.75" customHeight="1">
      <c r="A33" s="13"/>
      <c r="B33" s="13"/>
      <c r="C33" s="87"/>
      <c r="D33" s="88"/>
      <c r="E33" s="88"/>
      <c r="F33" s="88"/>
      <c r="G33" s="88"/>
      <c r="H33" s="88"/>
      <c r="I33" s="89"/>
      <c r="J33" s="1"/>
    </row>
    <row r="34" spans="1:10" s="12" customFormat="1" ht="18.75" customHeight="1">
      <c r="A34" s="13"/>
      <c r="B34" s="13"/>
      <c r="C34" s="90"/>
      <c r="D34" s="91"/>
      <c r="E34" s="91"/>
      <c r="F34" s="91"/>
      <c r="G34" s="91"/>
      <c r="H34" s="91"/>
      <c r="I34" s="92"/>
      <c r="J34" s="1"/>
    </row>
    <row r="35" spans="1:10" s="12" customFormat="1" ht="9" customHeight="1">
      <c r="A35"/>
      <c r="B35"/>
      <c r="C35"/>
      <c r="D35"/>
      <c r="E35"/>
      <c r="F35"/>
      <c r="G35"/>
      <c r="H35"/>
      <c r="I35"/>
      <c r="J35" s="1"/>
    </row>
    <row r="36" spans="1:10" s="12" customFormat="1" ht="18.75" customHeight="1">
      <c r="A36" s="82" t="s">
        <v>25</v>
      </c>
      <c r="B36" s="82"/>
      <c r="C36" s="82"/>
      <c r="D36" s="82"/>
      <c r="E36" s="82"/>
      <c r="F36" s="82"/>
      <c r="G36" s="82"/>
      <c r="H36" s="82"/>
      <c r="I36" s="82"/>
      <c r="J36" s="1"/>
    </row>
    <row r="37" spans="1:10" s="12" customFormat="1" ht="12" customHeight="1">
      <c r="A37"/>
      <c r="B37" s="14"/>
      <c r="C37" s="93" t="s">
        <v>86</v>
      </c>
      <c r="D37" s="93"/>
      <c r="E37" s="93"/>
      <c r="F37" s="93"/>
      <c r="G37" s="93"/>
      <c r="H37" s="93"/>
      <c r="I37" s="93"/>
      <c r="J37" s="1"/>
    </row>
    <row r="38" spans="1:10" s="12" customFormat="1" ht="12" customHeight="1">
      <c r="A38" s="14"/>
      <c r="B38" s="14"/>
      <c r="C38" s="94"/>
      <c r="D38" s="94"/>
      <c r="E38" s="94"/>
      <c r="F38" s="94"/>
      <c r="G38" s="94"/>
      <c r="H38" s="94"/>
      <c r="I38" s="94"/>
      <c r="J38" s="1"/>
    </row>
    <row r="39" spans="1:10" s="12" customFormat="1" ht="12" customHeight="1">
      <c r="A39" s="14"/>
      <c r="B39" s="14"/>
      <c r="C39" s="94"/>
      <c r="D39" s="94"/>
      <c r="E39" s="94"/>
      <c r="F39" s="94"/>
      <c r="G39" s="94"/>
      <c r="H39" s="94"/>
      <c r="I39" s="94"/>
      <c r="J39" s="1"/>
    </row>
    <row r="40" spans="1:10" s="12" customFormat="1" ht="9" customHeight="1">
      <c r="A40"/>
      <c r="B40"/>
      <c r="C40"/>
      <c r="D40"/>
      <c r="E40"/>
      <c r="F40"/>
      <c r="G40"/>
      <c r="H40"/>
      <c r="I40"/>
      <c r="J40" s="1"/>
    </row>
    <row r="41" spans="1:10" s="12" customFormat="1" ht="18.75" customHeight="1">
      <c r="A41" s="82" t="s">
        <v>49</v>
      </c>
      <c r="B41" s="82"/>
      <c r="C41" s="82"/>
      <c r="D41" s="82"/>
      <c r="E41" s="82"/>
      <c r="F41" s="82"/>
      <c r="G41" s="82"/>
      <c r="H41" s="82"/>
      <c r="I41" s="82"/>
      <c r="J41" s="1"/>
    </row>
    <row r="42" spans="1:10" s="12" customFormat="1" ht="18.75" customHeight="1">
      <c r="A42" s="15"/>
      <c r="B42" s="15"/>
      <c r="C42" s="95" t="s">
        <v>82</v>
      </c>
      <c r="D42" s="95"/>
      <c r="E42" s="95"/>
      <c r="F42" s="95"/>
      <c r="G42" s="95"/>
      <c r="H42" s="95"/>
      <c r="I42" s="95"/>
      <c r="J42" s="1"/>
    </row>
    <row r="43" spans="1:10" s="12" customFormat="1" ht="18.75" customHeight="1">
      <c r="A43" s="15"/>
      <c r="B43" s="13"/>
      <c r="C43" s="96"/>
      <c r="D43" s="96"/>
      <c r="E43" s="96"/>
      <c r="F43" s="96"/>
      <c r="G43" s="96"/>
      <c r="H43" s="96"/>
      <c r="I43" s="96"/>
      <c r="J43" s="1"/>
    </row>
    <row r="44" spans="1:10" s="12" customFormat="1" ht="18.75" customHeight="1">
      <c r="A44" s="15"/>
      <c r="B44" s="13"/>
      <c r="C44" s="96"/>
      <c r="D44" s="96"/>
      <c r="E44" s="96"/>
      <c r="F44" s="96"/>
      <c r="G44" s="96"/>
      <c r="H44" s="96"/>
      <c r="I44" s="96"/>
      <c r="J44" s="1"/>
    </row>
    <row r="45" spans="1:10" s="12" customFormat="1" ht="28.5" customHeight="1">
      <c r="A45" s="79" t="s">
        <v>83</v>
      </c>
      <c r="B45" s="79"/>
      <c r="C45" s="79"/>
      <c r="D45" s="79"/>
      <c r="E45" s="79"/>
      <c r="F45" s="79"/>
      <c r="G45" s="79"/>
      <c r="H45" s="79"/>
      <c r="I45" s="79"/>
      <c r="J45" s="1"/>
    </row>
    <row r="46" spans="1:10" s="12" customFormat="1" ht="15.75" customHeight="1">
      <c r="A46" s="4"/>
      <c r="B46" s="77"/>
      <c r="C46" s="77"/>
      <c r="D46" s="77"/>
      <c r="E46" s="4"/>
      <c r="F46" s="80"/>
      <c r="G46" s="80"/>
      <c r="H46" s="80"/>
      <c r="I46" s="80"/>
      <c r="J46" s="1"/>
    </row>
    <row r="47" spans="1:10" s="12" customFormat="1">
      <c r="A47" s="4"/>
      <c r="B47" s="81"/>
      <c r="C47" s="81"/>
      <c r="D47" s="81"/>
      <c r="E47" s="4"/>
      <c r="F47" s="80"/>
      <c r="G47" s="80"/>
      <c r="H47" s="80"/>
      <c r="I47" s="80"/>
      <c r="J47" s="1"/>
    </row>
    <row r="48" spans="1:10" s="12" customFormat="1" ht="28.5" customHeight="1">
      <c r="A48" s="4"/>
      <c r="B48" s="81"/>
      <c r="C48" s="81"/>
      <c r="D48" s="81"/>
      <c r="E48" s="4"/>
      <c r="F48" s="4"/>
      <c r="G48" s="4"/>
      <c r="H48" s="4"/>
      <c r="I48" s="4"/>
      <c r="J48" s="1"/>
    </row>
    <row r="49" spans="1:10" s="12" customFormat="1">
      <c r="A49" s="4"/>
      <c r="B49" s="77"/>
      <c r="C49" s="77"/>
      <c r="D49" s="77"/>
      <c r="E49" s="4"/>
      <c r="F49" s="4"/>
      <c r="G49" s="4"/>
      <c r="H49" s="4"/>
      <c r="I49" s="4"/>
      <c r="J49" s="1"/>
    </row>
    <row r="50" spans="1:10" s="12" customFormat="1">
      <c r="A50" s="77"/>
      <c r="B50" s="77"/>
      <c r="C50" s="77"/>
      <c r="D50" s="77"/>
      <c r="E50" s="77"/>
      <c r="F50" s="4"/>
      <c r="G50" s="4"/>
      <c r="H50" s="4"/>
      <c r="I50" s="4"/>
      <c r="J50" s="1"/>
    </row>
  </sheetData>
  <mergeCells count="44">
    <mergeCell ref="C32:I34"/>
    <mergeCell ref="F23:G23"/>
    <mergeCell ref="B49:D49"/>
    <mergeCell ref="A50:E50"/>
    <mergeCell ref="A4:E4"/>
    <mergeCell ref="B17:D17"/>
    <mergeCell ref="A41:I41"/>
    <mergeCell ref="A36:I36"/>
    <mergeCell ref="C37:I39"/>
    <mergeCell ref="C42:I44"/>
    <mergeCell ref="A45:I45"/>
    <mergeCell ref="B46:D46"/>
    <mergeCell ref="F46:I47"/>
    <mergeCell ref="B47:D48"/>
    <mergeCell ref="A25:I25"/>
    <mergeCell ref="C26:I29"/>
    <mergeCell ref="A31:I31"/>
    <mergeCell ref="H24:I24"/>
    <mergeCell ref="B5:E5"/>
    <mergeCell ref="F5:I9"/>
    <mergeCell ref="B6:E6"/>
    <mergeCell ref="B7:E7"/>
    <mergeCell ref="B8:E8"/>
    <mergeCell ref="B9:E9"/>
    <mergeCell ref="H23:I23"/>
    <mergeCell ref="B11:D11"/>
    <mergeCell ref="B19:D19"/>
    <mergeCell ref="H21:I21"/>
    <mergeCell ref="H22:I22"/>
    <mergeCell ref="B14:D14"/>
    <mergeCell ref="A21:E23"/>
    <mergeCell ref="F21:G21"/>
    <mergeCell ref="F22:G22"/>
    <mergeCell ref="A12:A13"/>
    <mergeCell ref="E12:E13"/>
    <mergeCell ref="I12:I13"/>
    <mergeCell ref="B15:D15"/>
    <mergeCell ref="B18:D18"/>
    <mergeCell ref="B13:D13"/>
    <mergeCell ref="A1:E3"/>
    <mergeCell ref="G1:H1"/>
    <mergeCell ref="G2:H2"/>
    <mergeCell ref="G3:H3"/>
    <mergeCell ref="F4:I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zoomScale="85" zoomScaleNormal="85" workbookViewId="0">
      <selection activeCell="I17" sqref="I17"/>
    </sheetView>
  </sheetViews>
  <sheetFormatPr defaultRowHeight="15.75"/>
  <cols>
    <col min="1" max="1" width="11.85546875" style="1" customWidth="1"/>
    <col min="2" max="2" width="8" style="1" customWidth="1"/>
    <col min="3" max="3" width="8.42578125" style="1" customWidth="1"/>
    <col min="4" max="4" width="22.28515625" style="1" customWidth="1"/>
    <col min="5" max="5" width="18.5703125" style="1" customWidth="1"/>
    <col min="6" max="6" width="26.85546875" style="1" customWidth="1"/>
    <col min="7" max="7" width="10.7109375" style="1" bestFit="1" customWidth="1"/>
    <col min="8" max="8" width="15.140625" style="1" customWidth="1"/>
    <col min="9" max="9" width="16.42578125" style="1" customWidth="1"/>
    <col min="10" max="10" width="13.7109375" style="1" customWidth="1"/>
    <col min="11" max="11" width="13.5703125" style="1" customWidth="1"/>
    <col min="12" max="12" width="12.140625" style="1" customWidth="1"/>
    <col min="13" max="16384" width="9.140625" style="1"/>
  </cols>
  <sheetData>
    <row r="1" spans="1:10" ht="21" customHeight="1">
      <c r="A1" s="46" t="s">
        <v>26</v>
      </c>
      <c r="B1" s="46"/>
      <c r="C1" s="46"/>
      <c r="D1" s="46"/>
      <c r="E1" s="46"/>
      <c r="G1" s="47" t="s">
        <v>0</v>
      </c>
      <c r="H1" s="47"/>
      <c r="I1" s="2" t="s">
        <v>1</v>
      </c>
    </row>
    <row r="2" spans="1:10" ht="21" customHeight="1">
      <c r="A2" s="46"/>
      <c r="B2" s="46"/>
      <c r="C2" s="46"/>
      <c r="D2" s="46"/>
      <c r="E2" s="46"/>
      <c r="G2" s="47" t="s">
        <v>2</v>
      </c>
      <c r="H2" s="47"/>
      <c r="I2" s="3">
        <f ca="1">TODAY()</f>
        <v>43623</v>
      </c>
    </row>
    <row r="3" spans="1:10" ht="21" customHeight="1">
      <c r="A3" s="46"/>
      <c r="B3" s="46"/>
      <c r="C3" s="46"/>
      <c r="D3" s="46"/>
      <c r="E3" s="46"/>
      <c r="G3" s="47" t="s">
        <v>3</v>
      </c>
      <c r="H3" s="47"/>
      <c r="I3" s="3">
        <f ca="1">+I2+30</f>
        <v>43653</v>
      </c>
    </row>
    <row r="4" spans="1:10" ht="21" customHeight="1">
      <c r="A4" s="50" t="s">
        <v>4</v>
      </c>
      <c r="B4" s="51"/>
      <c r="C4" s="51"/>
      <c r="D4" s="51"/>
      <c r="E4" s="52"/>
      <c r="F4" s="50" t="s">
        <v>5</v>
      </c>
      <c r="G4" s="51"/>
      <c r="H4" s="51"/>
      <c r="I4" s="51"/>
    </row>
    <row r="5" spans="1:10" ht="19.5" customHeight="1">
      <c r="A5" s="4" t="s">
        <v>28</v>
      </c>
      <c r="B5" s="57"/>
      <c r="C5" s="57"/>
      <c r="D5" s="57"/>
      <c r="E5" s="57"/>
      <c r="F5" s="58" t="s">
        <v>96</v>
      </c>
      <c r="G5" s="59"/>
      <c r="H5" s="59"/>
      <c r="I5" s="60"/>
    </row>
    <row r="6" spans="1:10" s="5" customFormat="1" ht="19.5" hidden="1" customHeight="1">
      <c r="A6" s="4" t="s">
        <v>6</v>
      </c>
      <c r="B6" s="57"/>
      <c r="C6" s="57"/>
      <c r="D6" s="57"/>
      <c r="E6" s="57"/>
      <c r="F6" s="61"/>
      <c r="G6" s="62"/>
      <c r="H6" s="62"/>
      <c r="I6" s="63"/>
      <c r="J6" s="1"/>
    </row>
    <row r="7" spans="1:10" s="5" customFormat="1" ht="19.5" customHeight="1">
      <c r="A7" s="4" t="s">
        <v>7</v>
      </c>
      <c r="B7" s="57"/>
      <c r="C7" s="57"/>
      <c r="D7" s="57"/>
      <c r="E7" s="57"/>
      <c r="F7" s="61"/>
      <c r="G7" s="62"/>
      <c r="H7" s="62"/>
      <c r="I7" s="63"/>
      <c r="J7" s="1"/>
    </row>
    <row r="8" spans="1:10" s="5" customFormat="1" ht="19.5" customHeight="1">
      <c r="A8" s="4" t="s">
        <v>8</v>
      </c>
      <c r="B8" s="67"/>
      <c r="C8" s="68"/>
      <c r="D8" s="68"/>
      <c r="E8" s="68"/>
      <c r="F8" s="61"/>
      <c r="G8" s="62"/>
      <c r="H8" s="62"/>
      <c r="I8" s="63"/>
      <c r="J8" s="1"/>
    </row>
    <row r="9" spans="1:10" s="5" customFormat="1" ht="19.5" customHeight="1">
      <c r="A9" s="4" t="s">
        <v>9</v>
      </c>
      <c r="B9" s="69"/>
      <c r="C9" s="70"/>
      <c r="D9" s="70"/>
      <c r="E9" s="71"/>
      <c r="F9" s="64"/>
      <c r="G9" s="65"/>
      <c r="H9" s="65"/>
      <c r="I9" s="66"/>
      <c r="J9" s="1"/>
    </row>
    <row r="10" spans="1:10" s="5" customFormat="1" ht="21" customHeight="1">
      <c r="A10" s="1"/>
      <c r="B10" s="1"/>
      <c r="C10" s="1"/>
      <c r="D10" s="1"/>
      <c r="E10" s="1"/>
      <c r="F10" s="1"/>
      <c r="G10" s="1"/>
      <c r="H10" s="1"/>
      <c r="I10" s="6" t="s">
        <v>10</v>
      </c>
      <c r="J10" s="1"/>
    </row>
    <row r="11" spans="1:10" s="26" customFormat="1" ht="21" customHeight="1">
      <c r="A11" s="24" t="s">
        <v>11</v>
      </c>
      <c r="B11" s="50" t="s">
        <v>12</v>
      </c>
      <c r="C11" s="51"/>
      <c r="D11" s="52"/>
      <c r="E11" s="24" t="s">
        <v>13</v>
      </c>
      <c r="F11" s="24" t="s">
        <v>14</v>
      </c>
      <c r="G11" s="24" t="s">
        <v>15</v>
      </c>
      <c r="H11" s="24" t="s">
        <v>16</v>
      </c>
      <c r="I11" s="25" t="s">
        <v>17</v>
      </c>
    </row>
    <row r="12" spans="1:10" s="5" customFormat="1" ht="21.75" customHeight="1">
      <c r="A12" s="97">
        <v>1</v>
      </c>
      <c r="B12" s="16" t="s">
        <v>90</v>
      </c>
      <c r="C12" s="16"/>
      <c r="D12" s="16"/>
      <c r="E12" s="75" t="s">
        <v>88</v>
      </c>
      <c r="F12" s="45" t="s">
        <v>89</v>
      </c>
      <c r="G12" s="17">
        <v>16</v>
      </c>
      <c r="H12" s="18">
        <f>H13*270</f>
        <v>2835000</v>
      </c>
      <c r="I12" s="76">
        <f>G12*H12</f>
        <v>45360000</v>
      </c>
      <c r="J12" s="1"/>
    </row>
    <row r="13" spans="1:10" s="5" customFormat="1" ht="21.75" customHeight="1">
      <c r="A13" s="97"/>
      <c r="B13" s="56" t="s">
        <v>87</v>
      </c>
      <c r="C13" s="56"/>
      <c r="D13" s="56"/>
      <c r="E13" s="75"/>
      <c r="F13" s="19" t="s">
        <v>19</v>
      </c>
      <c r="G13" s="20">
        <f>G12*350</f>
        <v>5600</v>
      </c>
      <c r="H13" s="18">
        <v>10500</v>
      </c>
      <c r="I13" s="76"/>
      <c r="J13" s="1"/>
    </row>
    <row r="14" spans="1:10" s="5" customFormat="1" ht="21.75" customHeight="1">
      <c r="A14" s="17">
        <v>2</v>
      </c>
      <c r="B14" s="22" t="s">
        <v>30</v>
      </c>
      <c r="C14" s="17"/>
      <c r="D14" s="17"/>
      <c r="E14" s="17" t="s">
        <v>31</v>
      </c>
      <c r="F14" s="17" t="s">
        <v>18</v>
      </c>
      <c r="G14" s="17">
        <v>1</v>
      </c>
      <c r="H14" s="18">
        <v>18450000</v>
      </c>
      <c r="I14" s="21">
        <f>G14*H14</f>
        <v>18450000</v>
      </c>
      <c r="J14" s="11"/>
    </row>
    <row r="15" spans="1:10" s="5" customFormat="1" ht="21.75" customHeight="1">
      <c r="A15" s="17">
        <v>3</v>
      </c>
      <c r="B15" s="56" t="s">
        <v>71</v>
      </c>
      <c r="C15" s="56"/>
      <c r="D15" s="56"/>
      <c r="E15" s="17" t="s">
        <v>35</v>
      </c>
      <c r="F15" s="17" t="s">
        <v>18</v>
      </c>
      <c r="G15" s="17">
        <v>1</v>
      </c>
      <c r="H15" s="18">
        <v>1500000</v>
      </c>
      <c r="I15" s="21">
        <f t="shared" ref="I15:I20" si="0">G15*H15</f>
        <v>1500000</v>
      </c>
      <c r="J15" s="1"/>
    </row>
    <row r="16" spans="1:10" s="5" customFormat="1" ht="21.75" customHeight="1">
      <c r="A16" s="33">
        <v>4</v>
      </c>
      <c r="B16" s="32" t="s">
        <v>44</v>
      </c>
      <c r="C16" s="32"/>
      <c r="D16" s="32"/>
      <c r="E16" s="23"/>
      <c r="F16" s="23" t="s">
        <v>29</v>
      </c>
      <c r="G16" s="33">
        <v>1</v>
      </c>
      <c r="H16" s="18">
        <f>1800000</f>
        <v>1800000</v>
      </c>
      <c r="I16" s="21">
        <f t="shared" si="0"/>
        <v>1800000</v>
      </c>
      <c r="J16" s="1"/>
    </row>
    <row r="17" spans="1:10" s="5" customFormat="1" ht="21.75" customHeight="1">
      <c r="A17" s="33">
        <v>5</v>
      </c>
      <c r="B17" s="56" t="s">
        <v>52</v>
      </c>
      <c r="C17" s="56"/>
      <c r="D17" s="56"/>
      <c r="E17" s="33" t="s">
        <v>64</v>
      </c>
      <c r="F17" s="33" t="s">
        <v>65</v>
      </c>
      <c r="G17" s="33">
        <v>1</v>
      </c>
      <c r="H17" s="18">
        <f>G12*1.7*500000</f>
        <v>13600000</v>
      </c>
      <c r="I17" s="21">
        <f t="shared" si="0"/>
        <v>13600000</v>
      </c>
      <c r="J17" s="1"/>
    </row>
    <row r="18" spans="1:10" s="5" customFormat="1" ht="21.75" customHeight="1">
      <c r="A18" s="33">
        <v>6</v>
      </c>
      <c r="B18" s="56" t="s">
        <v>51</v>
      </c>
      <c r="C18" s="56"/>
      <c r="D18" s="56"/>
      <c r="E18" s="33" t="s">
        <v>66</v>
      </c>
      <c r="F18" s="33" t="s">
        <v>65</v>
      </c>
      <c r="G18" s="33">
        <v>1</v>
      </c>
      <c r="H18" s="18">
        <f>G13*1000</f>
        <v>5600000</v>
      </c>
      <c r="I18" s="21">
        <f t="shared" si="0"/>
        <v>5600000</v>
      </c>
      <c r="J18" s="1"/>
    </row>
    <row r="19" spans="1:10" s="9" customFormat="1" ht="21.75" customHeight="1">
      <c r="A19" s="33">
        <v>7</v>
      </c>
      <c r="B19" s="56" t="s">
        <v>34</v>
      </c>
      <c r="C19" s="56"/>
      <c r="D19" s="56"/>
      <c r="E19" s="33"/>
      <c r="F19" s="33" t="s">
        <v>65</v>
      </c>
      <c r="G19" s="33">
        <v>1</v>
      </c>
      <c r="H19" s="18">
        <f>G13*500</f>
        <v>2800000</v>
      </c>
      <c r="I19" s="21">
        <f t="shared" si="0"/>
        <v>2800000</v>
      </c>
      <c r="J19" s="1"/>
    </row>
    <row r="20" spans="1:10" s="5" customFormat="1" ht="21.75" customHeight="1">
      <c r="A20" s="33">
        <v>8</v>
      </c>
      <c r="B20" s="32" t="s">
        <v>27</v>
      </c>
      <c r="C20" s="32"/>
      <c r="D20" s="32"/>
      <c r="E20" s="33"/>
      <c r="F20" s="33" t="s">
        <v>65</v>
      </c>
      <c r="G20" s="33">
        <v>1</v>
      </c>
      <c r="H20" s="18">
        <f>G12*65000</f>
        <v>1040000</v>
      </c>
      <c r="I20" s="21">
        <f t="shared" si="0"/>
        <v>1040000</v>
      </c>
      <c r="J20" s="1"/>
    </row>
    <row r="21" spans="1:10" s="5" customFormat="1" ht="30.75" customHeight="1">
      <c r="A21" s="53" t="s">
        <v>67</v>
      </c>
      <c r="B21" s="54"/>
      <c r="C21" s="54"/>
      <c r="D21" s="54"/>
      <c r="E21" s="54"/>
      <c r="F21" s="55" t="s">
        <v>20</v>
      </c>
      <c r="G21" s="55"/>
      <c r="H21" s="72">
        <f>SUM(I12:I20)</f>
        <v>90150000</v>
      </c>
      <c r="I21" s="72"/>
      <c r="J21" s="1"/>
    </row>
    <row r="22" spans="1:10" s="5" customFormat="1" ht="30.75" customHeight="1">
      <c r="A22" s="54"/>
      <c r="B22" s="54"/>
      <c r="C22" s="54"/>
      <c r="D22" s="54"/>
      <c r="E22" s="54"/>
      <c r="F22" s="55" t="s">
        <v>21</v>
      </c>
      <c r="G22" s="55"/>
      <c r="H22" s="73">
        <f>H21/10</f>
        <v>9015000</v>
      </c>
      <c r="I22" s="73"/>
      <c r="J22" s="1"/>
    </row>
    <row r="23" spans="1:10" s="5" customFormat="1" ht="30.75" customHeight="1">
      <c r="A23" s="54"/>
      <c r="B23" s="54"/>
      <c r="C23" s="54"/>
      <c r="D23" s="54"/>
      <c r="E23" s="54"/>
      <c r="F23" s="55" t="s">
        <v>22</v>
      </c>
      <c r="G23" s="55"/>
      <c r="H23" s="72">
        <f>SUM(H21:I22)</f>
        <v>99165000</v>
      </c>
      <c r="I23" s="72"/>
      <c r="J23" s="1"/>
    </row>
    <row r="24" spans="1:10" s="5" customFormat="1" ht="18" customHeight="1">
      <c r="A24" s="7"/>
      <c r="B24" s="8"/>
      <c r="C24" s="8"/>
      <c r="D24" s="8"/>
      <c r="E24" s="8"/>
      <c r="F24" s="8"/>
      <c r="G24" s="8"/>
      <c r="H24" s="74"/>
      <c r="I24" s="74"/>
      <c r="J24" s="1"/>
    </row>
    <row r="25" spans="1:10" s="12" customFormat="1" ht="18.75" customHeight="1">
      <c r="A25" s="82" t="s">
        <v>23</v>
      </c>
      <c r="B25" s="82"/>
      <c r="C25" s="83"/>
      <c r="D25" s="83"/>
      <c r="E25" s="83"/>
      <c r="F25" s="83"/>
      <c r="G25" s="83"/>
      <c r="H25" s="83"/>
      <c r="I25" s="83"/>
      <c r="J25" s="1"/>
    </row>
    <row r="26" spans="1:10" s="12" customFormat="1" ht="30.75" customHeight="1">
      <c r="A26"/>
      <c r="B26" s="13"/>
      <c r="C26" s="84" t="s">
        <v>47</v>
      </c>
      <c r="D26" s="85"/>
      <c r="E26" s="85"/>
      <c r="F26" s="85"/>
      <c r="G26" s="85"/>
      <c r="H26" s="85"/>
      <c r="I26" s="86"/>
      <c r="J26" s="1"/>
    </row>
    <row r="27" spans="1:10" s="12" customFormat="1" ht="30.75" customHeight="1">
      <c r="A27"/>
      <c r="B27" s="13"/>
      <c r="C27" s="87"/>
      <c r="D27" s="88"/>
      <c r="E27" s="88"/>
      <c r="F27" s="88"/>
      <c r="G27" s="88"/>
      <c r="H27" s="88"/>
      <c r="I27" s="89"/>
      <c r="J27" s="1"/>
    </row>
    <row r="28" spans="1:10" s="12" customFormat="1" ht="30.75" customHeight="1">
      <c r="A28" s="13"/>
      <c r="B28" s="13"/>
      <c r="C28" s="87"/>
      <c r="D28" s="88"/>
      <c r="E28" s="88"/>
      <c r="F28" s="88"/>
      <c r="G28" s="88"/>
      <c r="H28" s="88"/>
      <c r="I28" s="89"/>
      <c r="J28" s="1"/>
    </row>
    <row r="29" spans="1:10" s="12" customFormat="1" ht="36" customHeight="1">
      <c r="A29" s="13"/>
      <c r="B29" s="13"/>
      <c r="C29" s="90"/>
      <c r="D29" s="91"/>
      <c r="E29" s="91"/>
      <c r="F29" s="91"/>
      <c r="G29" s="91"/>
      <c r="H29" s="91"/>
      <c r="I29" s="92"/>
      <c r="J29" s="1"/>
    </row>
    <row r="30" spans="1:10" s="12" customFormat="1" ht="8.25" customHeight="1">
      <c r="A30"/>
      <c r="B30"/>
      <c r="C30"/>
      <c r="D30"/>
      <c r="E30"/>
      <c r="F30"/>
      <c r="G30"/>
      <c r="H30"/>
      <c r="I30"/>
      <c r="J30" s="1"/>
    </row>
    <row r="31" spans="1:10" s="12" customFormat="1" ht="18.75" customHeight="1">
      <c r="A31" s="82" t="s">
        <v>24</v>
      </c>
      <c r="B31" s="82"/>
      <c r="C31" s="83"/>
      <c r="D31" s="83"/>
      <c r="E31" s="83"/>
      <c r="F31" s="83"/>
      <c r="G31" s="83"/>
      <c r="H31" s="83"/>
      <c r="I31" s="83"/>
      <c r="J31" s="1"/>
    </row>
    <row r="32" spans="1:10" s="12" customFormat="1" ht="18.75" customHeight="1">
      <c r="A32"/>
      <c r="B32" s="13"/>
      <c r="C32" s="84" t="s">
        <v>48</v>
      </c>
      <c r="D32" s="85"/>
      <c r="E32" s="85"/>
      <c r="F32" s="85"/>
      <c r="G32" s="85"/>
      <c r="H32" s="85"/>
      <c r="I32" s="86"/>
      <c r="J32" s="1"/>
    </row>
    <row r="33" spans="1:10" s="12" customFormat="1" ht="18.75" customHeight="1">
      <c r="A33" s="13"/>
      <c r="B33" s="13"/>
      <c r="C33" s="87"/>
      <c r="D33" s="88"/>
      <c r="E33" s="88"/>
      <c r="F33" s="88"/>
      <c r="G33" s="88"/>
      <c r="H33" s="88"/>
      <c r="I33" s="89"/>
      <c r="J33" s="1"/>
    </row>
    <row r="34" spans="1:10" s="12" customFormat="1" ht="18.75" customHeight="1">
      <c r="A34" s="13"/>
      <c r="B34" s="13"/>
      <c r="C34" s="90"/>
      <c r="D34" s="91"/>
      <c r="E34" s="91"/>
      <c r="F34" s="91"/>
      <c r="G34" s="91"/>
      <c r="H34" s="91"/>
      <c r="I34" s="92"/>
      <c r="J34" s="1"/>
    </row>
    <row r="35" spans="1:10" s="12" customFormat="1" ht="9" customHeight="1">
      <c r="A35"/>
      <c r="B35"/>
      <c r="C35"/>
      <c r="D35"/>
      <c r="E35"/>
      <c r="F35"/>
      <c r="G35"/>
      <c r="H35"/>
      <c r="I35"/>
      <c r="J35" s="1"/>
    </row>
    <row r="36" spans="1:10" s="12" customFormat="1" ht="18.75" customHeight="1">
      <c r="A36" s="82" t="s">
        <v>25</v>
      </c>
      <c r="B36" s="82"/>
      <c r="C36" s="82"/>
      <c r="D36" s="82"/>
      <c r="E36" s="82"/>
      <c r="F36" s="82"/>
      <c r="G36" s="82"/>
      <c r="H36" s="82"/>
      <c r="I36" s="82"/>
      <c r="J36" s="1"/>
    </row>
    <row r="37" spans="1:10" s="12" customFormat="1" ht="12" customHeight="1">
      <c r="A37"/>
      <c r="B37" s="14"/>
      <c r="C37" s="93" t="s">
        <v>86</v>
      </c>
      <c r="D37" s="93"/>
      <c r="E37" s="93"/>
      <c r="F37" s="93"/>
      <c r="G37" s="93"/>
      <c r="H37" s="93"/>
      <c r="I37" s="93"/>
      <c r="J37" s="1"/>
    </row>
    <row r="38" spans="1:10" s="12" customFormat="1" ht="12" customHeight="1">
      <c r="A38" s="14"/>
      <c r="B38" s="14"/>
      <c r="C38" s="94"/>
      <c r="D38" s="94"/>
      <c r="E38" s="94"/>
      <c r="F38" s="94"/>
      <c r="G38" s="94"/>
      <c r="H38" s="94"/>
      <c r="I38" s="94"/>
      <c r="J38" s="1"/>
    </row>
    <row r="39" spans="1:10" s="12" customFormat="1" ht="12" customHeight="1">
      <c r="A39" s="14"/>
      <c r="B39" s="14"/>
      <c r="C39" s="94"/>
      <c r="D39" s="94"/>
      <c r="E39" s="94"/>
      <c r="F39" s="94"/>
      <c r="G39" s="94"/>
      <c r="H39" s="94"/>
      <c r="I39" s="94"/>
      <c r="J39" s="1"/>
    </row>
    <row r="40" spans="1:10" s="12" customFormat="1" ht="9" customHeight="1">
      <c r="A40"/>
      <c r="B40"/>
      <c r="C40"/>
      <c r="D40"/>
      <c r="E40"/>
      <c r="F40"/>
      <c r="G40"/>
      <c r="H40"/>
      <c r="I40"/>
      <c r="J40" s="1"/>
    </row>
    <row r="41" spans="1:10" s="12" customFormat="1" ht="18.75" customHeight="1">
      <c r="A41" s="82" t="s">
        <v>49</v>
      </c>
      <c r="B41" s="82"/>
      <c r="C41" s="82"/>
      <c r="D41" s="82"/>
      <c r="E41" s="82"/>
      <c r="F41" s="82"/>
      <c r="G41" s="82"/>
      <c r="H41" s="82"/>
      <c r="I41" s="82"/>
      <c r="J41" s="1"/>
    </row>
    <row r="42" spans="1:10" s="12" customFormat="1" ht="18.75" customHeight="1">
      <c r="A42" s="15"/>
      <c r="B42" s="15"/>
      <c r="C42" s="95" t="s">
        <v>82</v>
      </c>
      <c r="D42" s="95"/>
      <c r="E42" s="95"/>
      <c r="F42" s="95"/>
      <c r="G42" s="95"/>
      <c r="H42" s="95"/>
      <c r="I42" s="95"/>
      <c r="J42" s="1"/>
    </row>
    <row r="43" spans="1:10" s="12" customFormat="1" ht="18.75" customHeight="1">
      <c r="A43" s="15"/>
      <c r="B43" s="13"/>
      <c r="C43" s="96"/>
      <c r="D43" s="96"/>
      <c r="E43" s="96"/>
      <c r="F43" s="96"/>
      <c r="G43" s="96"/>
      <c r="H43" s="96"/>
      <c r="I43" s="96"/>
      <c r="J43" s="1"/>
    </row>
    <row r="44" spans="1:10" s="12" customFormat="1" ht="18.75" customHeight="1">
      <c r="A44" s="15"/>
      <c r="B44" s="13"/>
      <c r="C44" s="96"/>
      <c r="D44" s="96"/>
      <c r="E44" s="96"/>
      <c r="F44" s="96"/>
      <c r="G44" s="96"/>
      <c r="H44" s="96"/>
      <c r="I44" s="96"/>
      <c r="J44" s="1"/>
    </row>
    <row r="45" spans="1:10" s="12" customFormat="1" ht="28.5" customHeight="1">
      <c r="A45" s="79" t="s">
        <v>83</v>
      </c>
      <c r="B45" s="79"/>
      <c r="C45" s="79"/>
      <c r="D45" s="79"/>
      <c r="E45" s="79"/>
      <c r="F45" s="79"/>
      <c r="G45" s="79"/>
      <c r="H45" s="79"/>
      <c r="I45" s="79"/>
      <c r="J45" s="1"/>
    </row>
    <row r="46" spans="1:10" s="12" customFormat="1" ht="15.75" customHeight="1">
      <c r="A46" s="4"/>
      <c r="B46" s="77"/>
      <c r="C46" s="77"/>
      <c r="D46" s="77"/>
      <c r="E46" s="4"/>
      <c r="F46" s="80"/>
      <c r="G46" s="80"/>
      <c r="H46" s="80"/>
      <c r="I46" s="80"/>
      <c r="J46" s="1"/>
    </row>
    <row r="47" spans="1:10" s="12" customFormat="1">
      <c r="A47" s="4"/>
      <c r="B47" s="81"/>
      <c r="C47" s="81"/>
      <c r="D47" s="81"/>
      <c r="E47" s="4"/>
      <c r="F47" s="80"/>
      <c r="G47" s="80"/>
      <c r="H47" s="80"/>
      <c r="I47" s="80"/>
      <c r="J47" s="1"/>
    </row>
    <row r="48" spans="1:10" s="12" customFormat="1" ht="28.5" customHeight="1">
      <c r="A48" s="4"/>
      <c r="B48" s="81"/>
      <c r="C48" s="81"/>
      <c r="D48" s="81"/>
      <c r="E48" s="4"/>
      <c r="F48" s="4"/>
      <c r="G48" s="4"/>
      <c r="H48" s="4"/>
      <c r="I48" s="4"/>
      <c r="J48" s="1"/>
    </row>
    <row r="49" spans="1:10" s="12" customFormat="1">
      <c r="A49" s="4"/>
      <c r="B49" s="77"/>
      <c r="C49" s="77"/>
      <c r="D49" s="77"/>
      <c r="E49" s="4"/>
      <c r="F49" s="4"/>
      <c r="G49" s="4"/>
      <c r="H49" s="4"/>
      <c r="I49" s="4"/>
      <c r="J49" s="1"/>
    </row>
    <row r="50" spans="1:10" s="12" customFormat="1">
      <c r="A50" s="77"/>
      <c r="B50" s="77"/>
      <c r="C50" s="77"/>
      <c r="D50" s="77"/>
      <c r="E50" s="77"/>
      <c r="F50" s="4"/>
      <c r="G50" s="4"/>
      <c r="H50" s="4"/>
      <c r="I50" s="4"/>
      <c r="J50" s="1"/>
    </row>
  </sheetData>
  <mergeCells count="43">
    <mergeCell ref="A50:E50"/>
    <mergeCell ref="A4:E4"/>
    <mergeCell ref="B17:D17"/>
    <mergeCell ref="A45:I45"/>
    <mergeCell ref="B46:D46"/>
    <mergeCell ref="F46:I47"/>
    <mergeCell ref="B47:D48"/>
    <mergeCell ref="B49:D49"/>
    <mergeCell ref="C26:I29"/>
    <mergeCell ref="A31:I31"/>
    <mergeCell ref="C32:I34"/>
    <mergeCell ref="A36:I36"/>
    <mergeCell ref="C37:I39"/>
    <mergeCell ref="A41:I41"/>
    <mergeCell ref="C42:I44"/>
    <mergeCell ref="B5:E5"/>
    <mergeCell ref="A1:E3"/>
    <mergeCell ref="G1:H1"/>
    <mergeCell ref="G2:H2"/>
    <mergeCell ref="G3:H3"/>
    <mergeCell ref="F4:I4"/>
    <mergeCell ref="F5:I9"/>
    <mergeCell ref="B6:E6"/>
    <mergeCell ref="B7:E7"/>
    <mergeCell ref="B8:E8"/>
    <mergeCell ref="B9:E9"/>
    <mergeCell ref="B11:D11"/>
    <mergeCell ref="I12:I13"/>
    <mergeCell ref="H22:I22"/>
    <mergeCell ref="H23:I23"/>
    <mergeCell ref="B15:D15"/>
    <mergeCell ref="B18:D18"/>
    <mergeCell ref="B19:D19"/>
    <mergeCell ref="A21:E23"/>
    <mergeCell ref="F21:G21"/>
    <mergeCell ref="F22:G22"/>
    <mergeCell ref="F23:G23"/>
    <mergeCell ref="A25:I25"/>
    <mergeCell ref="B13:D13"/>
    <mergeCell ref="A12:A13"/>
    <mergeCell ref="E12:E13"/>
    <mergeCell ref="H24:I24"/>
    <mergeCell ref="H21:I21"/>
  </mergeCells>
  <printOptions horizontalCentered="1" verticalCentered="1"/>
  <pageMargins left="0.25" right="0.25" top="0.5" bottom="0.5" header="0" footer="0"/>
  <pageSetup paperSize="9" scale="74"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workbookViewId="0">
      <selection activeCell="L15" sqref="L15"/>
    </sheetView>
  </sheetViews>
  <sheetFormatPr defaultRowHeight="15.75"/>
  <cols>
    <col min="1" max="1" width="11.85546875" style="1" customWidth="1"/>
    <col min="2" max="2" width="8" style="1" customWidth="1"/>
    <col min="3" max="3" width="8.42578125" style="1" customWidth="1"/>
    <col min="4" max="4" width="22.28515625" style="1" customWidth="1"/>
    <col min="5" max="5" width="18.5703125" style="1" customWidth="1"/>
    <col min="6" max="6" width="22.28515625" style="1" customWidth="1"/>
    <col min="7" max="7" width="10.7109375" style="1" bestFit="1" customWidth="1"/>
    <col min="8" max="8" width="15.140625" style="1" customWidth="1"/>
    <col min="9" max="9" width="16.42578125" style="1" customWidth="1"/>
    <col min="10" max="10" width="13.7109375" style="1" customWidth="1"/>
    <col min="11" max="11" width="13.5703125" style="1" customWidth="1"/>
    <col min="12" max="12" width="12.140625" style="1" customWidth="1"/>
    <col min="13" max="16384" width="9.140625" style="1"/>
  </cols>
  <sheetData>
    <row r="1" spans="1:10">
      <c r="A1" s="46" t="s">
        <v>26</v>
      </c>
      <c r="B1" s="46"/>
      <c r="C1" s="46"/>
      <c r="D1" s="46"/>
      <c r="E1" s="46"/>
      <c r="G1" s="47" t="s">
        <v>0</v>
      </c>
      <c r="H1" s="47"/>
      <c r="I1" s="2" t="s">
        <v>1</v>
      </c>
    </row>
    <row r="2" spans="1:10">
      <c r="A2" s="46"/>
      <c r="B2" s="46"/>
      <c r="C2" s="46"/>
      <c r="D2" s="46"/>
      <c r="E2" s="46"/>
      <c r="G2" s="47" t="s">
        <v>2</v>
      </c>
      <c r="H2" s="47"/>
      <c r="I2" s="3">
        <f ca="1">TODAY()</f>
        <v>43623</v>
      </c>
    </row>
    <row r="3" spans="1:10">
      <c r="A3" s="46"/>
      <c r="B3" s="46"/>
      <c r="C3" s="46"/>
      <c r="D3" s="46"/>
      <c r="E3" s="46"/>
      <c r="G3" s="47" t="s">
        <v>3</v>
      </c>
      <c r="H3" s="47"/>
      <c r="I3" s="3">
        <f ca="1">+I2+30</f>
        <v>43653</v>
      </c>
    </row>
    <row r="4" spans="1:10">
      <c r="A4" s="48" t="s">
        <v>4</v>
      </c>
      <c r="B4" s="49"/>
      <c r="C4" s="49"/>
      <c r="D4" s="49"/>
      <c r="E4" s="78"/>
      <c r="F4" s="48" t="s">
        <v>5</v>
      </c>
      <c r="G4" s="49"/>
      <c r="H4" s="49"/>
      <c r="I4" s="49"/>
    </row>
    <row r="5" spans="1:10">
      <c r="A5" s="4" t="s">
        <v>28</v>
      </c>
      <c r="B5" s="57"/>
      <c r="C5" s="57"/>
      <c r="D5" s="57"/>
      <c r="E5" s="57"/>
      <c r="F5" s="58" t="s">
        <v>97</v>
      </c>
      <c r="G5" s="59"/>
      <c r="H5" s="59"/>
      <c r="I5" s="60"/>
    </row>
    <row r="6" spans="1:10" s="12" customFormat="1">
      <c r="A6" s="4" t="s">
        <v>6</v>
      </c>
      <c r="B6" s="57"/>
      <c r="C6" s="57"/>
      <c r="D6" s="57"/>
      <c r="E6" s="57"/>
      <c r="F6" s="61"/>
      <c r="G6" s="62"/>
      <c r="H6" s="62"/>
      <c r="I6" s="63"/>
      <c r="J6" s="1"/>
    </row>
    <row r="7" spans="1:10" s="12" customFormat="1">
      <c r="A7" s="4" t="s">
        <v>7</v>
      </c>
      <c r="B7" s="57"/>
      <c r="C7" s="57"/>
      <c r="D7" s="57"/>
      <c r="E7" s="57"/>
      <c r="F7" s="61"/>
      <c r="G7" s="62"/>
      <c r="H7" s="62"/>
      <c r="I7" s="63"/>
      <c r="J7" s="1"/>
    </row>
    <row r="8" spans="1:10" s="12" customFormat="1">
      <c r="A8" s="4" t="s">
        <v>8</v>
      </c>
      <c r="B8" s="67"/>
      <c r="C8" s="68"/>
      <c r="D8" s="68"/>
      <c r="E8" s="68"/>
      <c r="F8" s="61"/>
      <c r="G8" s="62"/>
      <c r="H8" s="62"/>
      <c r="I8" s="63"/>
      <c r="J8" s="1"/>
    </row>
    <row r="9" spans="1:10" s="12" customFormat="1">
      <c r="A9" s="4" t="s">
        <v>9</v>
      </c>
      <c r="B9" s="69"/>
      <c r="C9" s="70"/>
      <c r="D9" s="70"/>
      <c r="E9" s="71"/>
      <c r="F9" s="64"/>
      <c r="G9" s="65"/>
      <c r="H9" s="65"/>
      <c r="I9" s="66"/>
      <c r="J9" s="1"/>
    </row>
    <row r="10" spans="1:10" s="12" customFormat="1">
      <c r="A10" s="1"/>
      <c r="B10" s="1"/>
      <c r="C10" s="1"/>
      <c r="D10" s="1"/>
      <c r="E10" s="1"/>
      <c r="F10" s="1"/>
      <c r="G10" s="1"/>
      <c r="H10" s="1"/>
      <c r="I10" s="6" t="s">
        <v>10</v>
      </c>
      <c r="J10" s="1"/>
    </row>
    <row r="11" spans="1:10" s="26" customFormat="1">
      <c r="A11" s="24" t="s">
        <v>11</v>
      </c>
      <c r="B11" s="50" t="s">
        <v>12</v>
      </c>
      <c r="C11" s="51"/>
      <c r="D11" s="52"/>
      <c r="E11" s="24" t="s">
        <v>13</v>
      </c>
      <c r="F11" s="24" t="s">
        <v>14</v>
      </c>
      <c r="G11" s="24" t="s">
        <v>15</v>
      </c>
      <c r="H11" s="24" t="s">
        <v>16</v>
      </c>
      <c r="I11" s="25" t="s">
        <v>17</v>
      </c>
    </row>
    <row r="12" spans="1:10" s="12" customFormat="1" ht="21" customHeight="1">
      <c r="A12" s="97">
        <v>1</v>
      </c>
      <c r="B12" s="16" t="s">
        <v>90</v>
      </c>
      <c r="C12" s="16"/>
      <c r="D12" s="16"/>
      <c r="E12" s="75" t="s">
        <v>88</v>
      </c>
      <c r="F12" s="45" t="s">
        <v>89</v>
      </c>
      <c r="G12" s="17">
        <v>18</v>
      </c>
      <c r="H12" s="18">
        <f>H13*270</f>
        <v>2835000</v>
      </c>
      <c r="I12" s="76">
        <f>G12*H12</f>
        <v>51030000</v>
      </c>
      <c r="J12" s="1"/>
    </row>
    <row r="13" spans="1:10" s="12" customFormat="1" ht="21" customHeight="1">
      <c r="A13" s="97"/>
      <c r="B13" s="56" t="s">
        <v>87</v>
      </c>
      <c r="C13" s="56"/>
      <c r="D13" s="56"/>
      <c r="E13" s="75"/>
      <c r="F13" s="19" t="s">
        <v>19</v>
      </c>
      <c r="G13" s="20">
        <f>G12*350</f>
        <v>6300</v>
      </c>
      <c r="H13" s="18">
        <v>10500</v>
      </c>
      <c r="I13" s="76"/>
      <c r="J13" s="1"/>
    </row>
    <row r="14" spans="1:10" s="12" customFormat="1" ht="21" customHeight="1">
      <c r="A14" s="17">
        <v>2</v>
      </c>
      <c r="B14" s="22" t="s">
        <v>54</v>
      </c>
      <c r="C14" s="17"/>
      <c r="D14" s="17"/>
      <c r="E14" s="17" t="s">
        <v>53</v>
      </c>
      <c r="F14" s="17" t="s">
        <v>18</v>
      </c>
      <c r="G14" s="17">
        <v>1</v>
      </c>
      <c r="H14" s="18">
        <v>34250000</v>
      </c>
      <c r="I14" s="21">
        <f>G14*H14</f>
        <v>34250000</v>
      </c>
      <c r="J14" s="11"/>
    </row>
    <row r="15" spans="1:10" s="12" customFormat="1" ht="21" customHeight="1">
      <c r="A15" s="17">
        <v>3</v>
      </c>
      <c r="B15" s="56" t="s">
        <v>71</v>
      </c>
      <c r="C15" s="56"/>
      <c r="D15" s="56"/>
      <c r="E15" s="17" t="s">
        <v>35</v>
      </c>
      <c r="F15" s="17" t="s">
        <v>18</v>
      </c>
      <c r="G15" s="17">
        <v>1</v>
      </c>
      <c r="H15" s="18">
        <v>1500000</v>
      </c>
      <c r="I15" s="21">
        <f t="shared" ref="I15:I20" si="0">G15*H15</f>
        <v>1500000</v>
      </c>
      <c r="J15" s="1"/>
    </row>
    <row r="16" spans="1:10" s="12" customFormat="1" ht="21" customHeight="1">
      <c r="A16" s="33">
        <v>4</v>
      </c>
      <c r="B16" s="32" t="s">
        <v>44</v>
      </c>
      <c r="C16" s="32"/>
      <c r="D16" s="32"/>
      <c r="E16" s="23"/>
      <c r="F16" s="23" t="s">
        <v>29</v>
      </c>
      <c r="G16" s="33">
        <v>1</v>
      </c>
      <c r="H16" s="18">
        <f>2500000</f>
        <v>2500000</v>
      </c>
      <c r="I16" s="21">
        <f t="shared" si="0"/>
        <v>2500000</v>
      </c>
      <c r="J16" s="1"/>
    </row>
    <row r="17" spans="1:10" s="12" customFormat="1" ht="21" customHeight="1">
      <c r="A17" s="33">
        <v>5</v>
      </c>
      <c r="B17" s="56" t="s">
        <v>52</v>
      </c>
      <c r="C17" s="56"/>
      <c r="D17" s="56"/>
      <c r="E17" s="33" t="s">
        <v>64</v>
      </c>
      <c r="F17" s="33" t="s">
        <v>65</v>
      </c>
      <c r="G17" s="33">
        <v>1</v>
      </c>
      <c r="H17" s="18">
        <f>G12*1.7*500000</f>
        <v>15299999.999999998</v>
      </c>
      <c r="I17" s="21">
        <f t="shared" si="0"/>
        <v>15299999.999999998</v>
      </c>
      <c r="J17" s="1"/>
    </row>
    <row r="18" spans="1:10" s="12" customFormat="1" ht="21" customHeight="1">
      <c r="A18" s="33">
        <v>6</v>
      </c>
      <c r="B18" s="56" t="s">
        <v>51</v>
      </c>
      <c r="C18" s="56"/>
      <c r="D18" s="56"/>
      <c r="E18" s="33" t="s">
        <v>66</v>
      </c>
      <c r="F18" s="33" t="s">
        <v>65</v>
      </c>
      <c r="G18" s="33">
        <v>1</v>
      </c>
      <c r="H18" s="18">
        <f>G13*1000</f>
        <v>6300000</v>
      </c>
      <c r="I18" s="21">
        <f t="shared" si="0"/>
        <v>6300000</v>
      </c>
      <c r="J18" s="1"/>
    </row>
    <row r="19" spans="1:10" s="12" customFormat="1" ht="21" customHeight="1">
      <c r="A19" s="33">
        <v>7</v>
      </c>
      <c r="B19" s="56" t="s">
        <v>34</v>
      </c>
      <c r="C19" s="56"/>
      <c r="D19" s="56"/>
      <c r="E19" s="33"/>
      <c r="F19" s="33" t="s">
        <v>65</v>
      </c>
      <c r="G19" s="33">
        <v>1</v>
      </c>
      <c r="H19" s="18">
        <f>G13*900</f>
        <v>5670000</v>
      </c>
      <c r="I19" s="21">
        <f t="shared" si="0"/>
        <v>5670000</v>
      </c>
      <c r="J19" s="1"/>
    </row>
    <row r="20" spans="1:10" s="12" customFormat="1" ht="21" customHeight="1">
      <c r="A20" s="33">
        <v>8</v>
      </c>
      <c r="B20" s="32" t="s">
        <v>27</v>
      </c>
      <c r="C20" s="32"/>
      <c r="D20" s="32"/>
      <c r="E20" s="33"/>
      <c r="F20" s="33" t="s">
        <v>65</v>
      </c>
      <c r="G20" s="33">
        <v>1</v>
      </c>
      <c r="H20" s="18">
        <f>G12*120000</f>
        <v>2160000</v>
      </c>
      <c r="I20" s="21">
        <f t="shared" si="0"/>
        <v>2160000</v>
      </c>
      <c r="J20" s="1"/>
    </row>
    <row r="21" spans="1:10" s="12" customFormat="1" ht="30.75" customHeight="1">
      <c r="A21" s="53" t="s">
        <v>67</v>
      </c>
      <c r="B21" s="54"/>
      <c r="C21" s="54"/>
      <c r="D21" s="54"/>
      <c r="E21" s="54"/>
      <c r="F21" s="55" t="s">
        <v>20</v>
      </c>
      <c r="G21" s="55"/>
      <c r="H21" s="72">
        <f>SUM(I12:I20)</f>
        <v>118710000</v>
      </c>
      <c r="I21" s="72"/>
      <c r="J21" s="1"/>
    </row>
    <row r="22" spans="1:10" s="12" customFormat="1" ht="30.75" customHeight="1">
      <c r="A22" s="54"/>
      <c r="B22" s="54"/>
      <c r="C22" s="54"/>
      <c r="D22" s="54"/>
      <c r="E22" s="54"/>
      <c r="F22" s="55" t="s">
        <v>21</v>
      </c>
      <c r="G22" s="55"/>
      <c r="H22" s="73">
        <f>H21/10</f>
        <v>11871000</v>
      </c>
      <c r="I22" s="73"/>
      <c r="J22" s="1"/>
    </row>
    <row r="23" spans="1:10" s="12" customFormat="1" ht="30.75" customHeight="1">
      <c r="A23" s="54"/>
      <c r="B23" s="54"/>
      <c r="C23" s="54"/>
      <c r="D23" s="54"/>
      <c r="E23" s="54"/>
      <c r="F23" s="55" t="s">
        <v>22</v>
      </c>
      <c r="G23" s="55"/>
      <c r="H23" s="72">
        <f>SUM(H21:I22)</f>
        <v>130581000</v>
      </c>
      <c r="I23" s="72"/>
      <c r="J23" s="1"/>
    </row>
    <row r="24" spans="1:10" s="12" customFormat="1">
      <c r="A24" s="7"/>
      <c r="B24" s="8"/>
      <c r="C24" s="8"/>
      <c r="D24" s="8"/>
      <c r="E24" s="8"/>
      <c r="F24" s="8"/>
      <c r="G24" s="8"/>
      <c r="H24" s="74"/>
      <c r="I24" s="74"/>
      <c r="J24" s="1"/>
    </row>
    <row r="25" spans="1:10" s="12" customFormat="1">
      <c r="A25" s="82" t="s">
        <v>23</v>
      </c>
      <c r="B25" s="82"/>
      <c r="C25" s="83"/>
      <c r="D25" s="83"/>
      <c r="E25" s="83"/>
      <c r="F25" s="83"/>
      <c r="G25" s="83"/>
      <c r="H25" s="83"/>
      <c r="I25" s="83"/>
      <c r="J25" s="1"/>
    </row>
    <row r="26" spans="1:10" s="12" customFormat="1" ht="25.5" customHeight="1">
      <c r="A26"/>
      <c r="B26" s="13"/>
      <c r="C26" s="84" t="s">
        <v>47</v>
      </c>
      <c r="D26" s="85"/>
      <c r="E26" s="85"/>
      <c r="F26" s="85"/>
      <c r="G26" s="85"/>
      <c r="H26" s="85"/>
      <c r="I26" s="86"/>
      <c r="J26" s="1"/>
    </row>
    <row r="27" spans="1:10" s="12" customFormat="1" ht="25.5" customHeight="1">
      <c r="A27"/>
      <c r="B27" s="13"/>
      <c r="C27" s="87"/>
      <c r="D27" s="88"/>
      <c r="E27" s="88"/>
      <c r="F27" s="88"/>
      <c r="G27" s="88"/>
      <c r="H27" s="88"/>
      <c r="I27" s="89"/>
      <c r="J27" s="1"/>
    </row>
    <row r="28" spans="1:10" s="12" customFormat="1" ht="25.5" customHeight="1">
      <c r="A28" s="13"/>
      <c r="B28" s="13"/>
      <c r="C28" s="87"/>
      <c r="D28" s="88"/>
      <c r="E28" s="88"/>
      <c r="F28" s="88"/>
      <c r="G28" s="88"/>
      <c r="H28" s="88"/>
      <c r="I28" s="89"/>
      <c r="J28" s="1"/>
    </row>
    <row r="29" spans="1:10" s="12" customFormat="1" ht="25.5" customHeight="1">
      <c r="A29" s="13"/>
      <c r="B29" s="13"/>
      <c r="C29" s="90"/>
      <c r="D29" s="91"/>
      <c r="E29" s="91"/>
      <c r="F29" s="91"/>
      <c r="G29" s="91"/>
      <c r="H29" s="91"/>
      <c r="I29" s="92"/>
      <c r="J29" s="1"/>
    </row>
    <row r="30" spans="1:10" s="12" customFormat="1">
      <c r="A30"/>
      <c r="B30"/>
      <c r="C30"/>
      <c r="D30"/>
      <c r="E30"/>
      <c r="F30"/>
      <c r="G30"/>
      <c r="H30"/>
      <c r="I30"/>
      <c r="J30" s="1"/>
    </row>
    <row r="31" spans="1:10" s="12" customFormat="1">
      <c r="A31" s="82" t="s">
        <v>24</v>
      </c>
      <c r="B31" s="82"/>
      <c r="C31" s="83"/>
      <c r="D31" s="83"/>
      <c r="E31" s="83"/>
      <c r="F31" s="83"/>
      <c r="G31" s="83"/>
      <c r="H31" s="83"/>
      <c r="I31" s="83"/>
      <c r="J31" s="1"/>
    </row>
    <row r="32" spans="1:10" s="12" customFormat="1" ht="21.75" customHeight="1">
      <c r="A32"/>
      <c r="B32" s="13"/>
      <c r="C32" s="84" t="s">
        <v>48</v>
      </c>
      <c r="D32" s="85"/>
      <c r="E32" s="85"/>
      <c r="F32" s="85"/>
      <c r="G32" s="85"/>
      <c r="H32" s="85"/>
      <c r="I32" s="86"/>
      <c r="J32" s="1"/>
    </row>
    <row r="33" spans="1:10" s="12" customFormat="1" ht="21.75" customHeight="1">
      <c r="A33" s="13"/>
      <c r="B33" s="13"/>
      <c r="C33" s="87"/>
      <c r="D33" s="88"/>
      <c r="E33" s="88"/>
      <c r="F33" s="88"/>
      <c r="G33" s="88"/>
      <c r="H33" s="88"/>
      <c r="I33" s="89"/>
      <c r="J33" s="1"/>
    </row>
    <row r="34" spans="1:10" s="12" customFormat="1" ht="21.75" customHeight="1">
      <c r="A34" s="13"/>
      <c r="B34" s="13"/>
      <c r="C34" s="90"/>
      <c r="D34" s="91"/>
      <c r="E34" s="91"/>
      <c r="F34" s="91"/>
      <c r="G34" s="91"/>
      <c r="H34" s="91"/>
      <c r="I34" s="92"/>
      <c r="J34" s="1"/>
    </row>
    <row r="35" spans="1:10" s="12" customFormat="1">
      <c r="A35"/>
      <c r="B35"/>
      <c r="C35"/>
      <c r="D35"/>
      <c r="E35"/>
      <c r="F35"/>
      <c r="G35"/>
      <c r="H35"/>
      <c r="I35"/>
      <c r="J35" s="1"/>
    </row>
    <row r="36" spans="1:10" s="12" customFormat="1">
      <c r="A36" s="82" t="s">
        <v>25</v>
      </c>
      <c r="B36" s="82"/>
      <c r="C36" s="82"/>
      <c r="D36" s="82"/>
      <c r="E36" s="82"/>
      <c r="F36" s="82"/>
      <c r="G36" s="82"/>
      <c r="H36" s="82"/>
      <c r="I36" s="82"/>
      <c r="J36" s="1"/>
    </row>
    <row r="37" spans="1:10" s="12" customFormat="1">
      <c r="A37"/>
      <c r="B37" s="14"/>
      <c r="C37" s="93" t="s">
        <v>50</v>
      </c>
      <c r="D37" s="93"/>
      <c r="E37" s="93"/>
      <c r="F37" s="93"/>
      <c r="G37" s="93"/>
      <c r="H37" s="93"/>
      <c r="I37" s="93"/>
      <c r="J37" s="1"/>
    </row>
    <row r="38" spans="1:10" s="12" customFormat="1">
      <c r="A38" s="14"/>
      <c r="B38" s="14"/>
      <c r="C38" s="94"/>
      <c r="D38" s="94"/>
      <c r="E38" s="94"/>
      <c r="F38" s="94"/>
      <c r="G38" s="94"/>
      <c r="H38" s="94"/>
      <c r="I38" s="94"/>
      <c r="J38" s="1"/>
    </row>
    <row r="39" spans="1:10" s="12" customFormat="1">
      <c r="A39" s="14"/>
      <c r="B39" s="14"/>
      <c r="C39" s="94"/>
      <c r="D39" s="94"/>
      <c r="E39" s="94"/>
      <c r="F39" s="94"/>
      <c r="G39" s="94"/>
      <c r="H39" s="94"/>
      <c r="I39" s="94"/>
      <c r="J39" s="1"/>
    </row>
    <row r="40" spans="1:10" s="12" customFormat="1">
      <c r="A40"/>
      <c r="B40"/>
      <c r="C40"/>
      <c r="D40"/>
      <c r="E40"/>
      <c r="F40"/>
      <c r="G40"/>
      <c r="H40"/>
      <c r="I40"/>
      <c r="J40" s="1"/>
    </row>
    <row r="41" spans="1:10" s="12" customFormat="1">
      <c r="A41" s="82" t="s">
        <v>49</v>
      </c>
      <c r="B41" s="82"/>
      <c r="C41" s="82"/>
      <c r="D41" s="82"/>
      <c r="E41" s="82"/>
      <c r="F41" s="82"/>
      <c r="G41" s="82"/>
      <c r="H41" s="82"/>
      <c r="I41" s="82"/>
      <c r="J41" s="1"/>
    </row>
    <row r="42" spans="1:10" s="12" customFormat="1" ht="15.75" customHeight="1">
      <c r="A42" s="15"/>
      <c r="B42" s="15"/>
      <c r="C42" s="95" t="s">
        <v>82</v>
      </c>
      <c r="D42" s="95"/>
      <c r="E42" s="95"/>
      <c r="F42" s="95"/>
      <c r="G42" s="95"/>
      <c r="H42" s="95"/>
      <c r="I42" s="95"/>
      <c r="J42" s="1"/>
    </row>
    <row r="43" spans="1:10" s="12" customFormat="1">
      <c r="A43" s="15"/>
      <c r="B43" s="13"/>
      <c r="C43" s="96"/>
      <c r="D43" s="96"/>
      <c r="E43" s="96"/>
      <c r="F43" s="96"/>
      <c r="G43" s="96"/>
      <c r="H43" s="96"/>
      <c r="I43" s="96"/>
      <c r="J43" s="1"/>
    </row>
    <row r="44" spans="1:10" s="12" customFormat="1" ht="33" customHeight="1">
      <c r="A44" s="15"/>
      <c r="B44" s="13"/>
      <c r="C44" s="96"/>
      <c r="D44" s="96"/>
      <c r="E44" s="96"/>
      <c r="F44" s="96"/>
      <c r="G44" s="96"/>
      <c r="H44" s="96"/>
      <c r="I44" s="96"/>
      <c r="J44" s="1"/>
    </row>
    <row r="45" spans="1:10" s="12" customFormat="1">
      <c r="A45" s="79" t="s">
        <v>83</v>
      </c>
      <c r="B45" s="79"/>
      <c r="C45" s="79"/>
      <c r="D45" s="79"/>
      <c r="E45" s="79"/>
      <c r="F45" s="79"/>
      <c r="G45" s="79"/>
      <c r="H45" s="79"/>
      <c r="I45" s="79"/>
      <c r="J45" s="1"/>
    </row>
    <row r="46" spans="1:10" s="12" customFormat="1" ht="15.75" customHeight="1">
      <c r="A46" s="4"/>
      <c r="B46" s="77"/>
      <c r="C46" s="77"/>
      <c r="D46" s="77"/>
      <c r="E46" s="4"/>
      <c r="F46" s="80"/>
      <c r="G46" s="80"/>
      <c r="H46" s="80"/>
      <c r="I46" s="80"/>
      <c r="J46" s="1"/>
    </row>
    <row r="47" spans="1:10" s="12" customFormat="1">
      <c r="A47" s="4"/>
      <c r="B47" s="81"/>
      <c r="C47" s="81"/>
      <c r="D47" s="81"/>
      <c r="E47" s="4"/>
      <c r="F47" s="80"/>
      <c r="G47" s="80"/>
      <c r="H47" s="80"/>
      <c r="I47" s="80"/>
      <c r="J47" s="1"/>
    </row>
    <row r="48" spans="1:10" s="12" customFormat="1" ht="33" customHeight="1">
      <c r="A48" s="4"/>
      <c r="B48" s="81"/>
      <c r="C48" s="81"/>
      <c r="D48" s="81"/>
      <c r="E48" s="4"/>
      <c r="F48" s="4"/>
      <c r="G48" s="4"/>
      <c r="H48" s="4"/>
      <c r="I48" s="4"/>
      <c r="J48" s="1"/>
    </row>
    <row r="49" spans="1:10" s="12" customFormat="1">
      <c r="A49" s="4"/>
      <c r="B49" s="77"/>
      <c r="C49" s="77"/>
      <c r="D49" s="77"/>
      <c r="E49" s="4"/>
      <c r="F49" s="4"/>
      <c r="G49" s="4"/>
      <c r="H49" s="4"/>
      <c r="I49" s="4"/>
      <c r="J49" s="1"/>
    </row>
    <row r="50" spans="1:10" s="12" customFormat="1">
      <c r="A50" s="77"/>
      <c r="B50" s="77"/>
      <c r="C50" s="77"/>
      <c r="D50" s="77"/>
      <c r="E50" s="77"/>
      <c r="F50" s="4"/>
      <c r="G50" s="4"/>
      <c r="H50" s="4"/>
      <c r="I50" s="4"/>
      <c r="J50" s="1"/>
    </row>
  </sheetData>
  <mergeCells count="43">
    <mergeCell ref="B49:D49"/>
    <mergeCell ref="A50:E50"/>
    <mergeCell ref="B17:D17"/>
    <mergeCell ref="C37:I39"/>
    <mergeCell ref="A41:I41"/>
    <mergeCell ref="C42:I44"/>
    <mergeCell ref="A45:I45"/>
    <mergeCell ref="B46:D46"/>
    <mergeCell ref="F46:I47"/>
    <mergeCell ref="B47:D48"/>
    <mergeCell ref="H24:I24"/>
    <mergeCell ref="A25:I25"/>
    <mergeCell ref="C26:I29"/>
    <mergeCell ref="A31:I31"/>
    <mergeCell ref="C32:I34"/>
    <mergeCell ref="A36:I36"/>
    <mergeCell ref="B19:D19"/>
    <mergeCell ref="A21:E23"/>
    <mergeCell ref="F21:G21"/>
    <mergeCell ref="H21:I21"/>
    <mergeCell ref="F22:G22"/>
    <mergeCell ref="H22:I22"/>
    <mergeCell ref="F23:G23"/>
    <mergeCell ref="H23:I23"/>
    <mergeCell ref="A12:A13"/>
    <mergeCell ref="E12:E13"/>
    <mergeCell ref="I12:I13"/>
    <mergeCell ref="B13:D13"/>
    <mergeCell ref="B18:D18"/>
    <mergeCell ref="B15:D15"/>
    <mergeCell ref="B11:D11"/>
    <mergeCell ref="A1:E3"/>
    <mergeCell ref="G1:H1"/>
    <mergeCell ref="G2:H2"/>
    <mergeCell ref="G3:H3"/>
    <mergeCell ref="A4:E4"/>
    <mergeCell ref="F4:I4"/>
    <mergeCell ref="B5:E5"/>
    <mergeCell ref="F5:I9"/>
    <mergeCell ref="B6:E6"/>
    <mergeCell ref="B7:E7"/>
    <mergeCell ref="B8:E8"/>
    <mergeCell ref="B9:E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workbookViewId="0">
      <selection activeCell="K16" sqref="K16"/>
    </sheetView>
  </sheetViews>
  <sheetFormatPr defaultRowHeight="15.75"/>
  <cols>
    <col min="1" max="1" width="11.85546875" style="1" customWidth="1"/>
    <col min="2" max="2" width="8" style="1" customWidth="1"/>
    <col min="3" max="3" width="8.42578125" style="1" customWidth="1"/>
    <col min="4" max="4" width="22.28515625" style="1" customWidth="1"/>
    <col min="5" max="5" width="18.5703125" style="1" customWidth="1"/>
    <col min="6" max="6" width="22.28515625" style="1" customWidth="1"/>
    <col min="7" max="7" width="10.7109375" style="1" bestFit="1" customWidth="1"/>
    <col min="8" max="8" width="15.140625" style="1" customWidth="1"/>
    <col min="9" max="9" width="16.42578125" style="1" customWidth="1"/>
    <col min="10" max="10" width="13.7109375" style="1" customWidth="1"/>
    <col min="11" max="11" width="13.5703125" style="1" customWidth="1"/>
    <col min="12" max="12" width="12.140625" style="1" customWidth="1"/>
    <col min="13" max="16384" width="9.140625" style="1"/>
  </cols>
  <sheetData>
    <row r="1" spans="1:10">
      <c r="A1" s="46" t="s">
        <v>26</v>
      </c>
      <c r="B1" s="46"/>
      <c r="C1" s="46"/>
      <c r="D1" s="46"/>
      <c r="E1" s="46"/>
      <c r="G1" s="47" t="s">
        <v>0</v>
      </c>
      <c r="H1" s="47"/>
      <c r="I1" s="2" t="s">
        <v>1</v>
      </c>
    </row>
    <row r="2" spans="1:10">
      <c r="A2" s="46"/>
      <c r="B2" s="46"/>
      <c r="C2" s="46"/>
      <c r="D2" s="46"/>
      <c r="E2" s="46"/>
      <c r="G2" s="47" t="s">
        <v>2</v>
      </c>
      <c r="H2" s="47"/>
      <c r="I2" s="3">
        <f ca="1">TODAY()</f>
        <v>43623</v>
      </c>
    </row>
    <row r="3" spans="1:10">
      <c r="A3" s="46"/>
      <c r="B3" s="46"/>
      <c r="C3" s="46"/>
      <c r="D3" s="46"/>
      <c r="E3" s="46"/>
      <c r="G3" s="47" t="s">
        <v>3</v>
      </c>
      <c r="H3" s="47"/>
      <c r="I3" s="3">
        <f ca="1">+I2+30</f>
        <v>43653</v>
      </c>
    </row>
    <row r="4" spans="1:10">
      <c r="A4" s="48" t="s">
        <v>4</v>
      </c>
      <c r="B4" s="49"/>
      <c r="C4" s="49"/>
      <c r="D4" s="49"/>
      <c r="E4" s="78"/>
      <c r="F4" s="48" t="s">
        <v>5</v>
      </c>
      <c r="G4" s="49"/>
      <c r="H4" s="49"/>
      <c r="I4" s="49"/>
    </row>
    <row r="5" spans="1:10">
      <c r="A5" s="4" t="s">
        <v>28</v>
      </c>
      <c r="B5" s="57"/>
      <c r="C5" s="57"/>
      <c r="D5" s="57"/>
      <c r="E5" s="57"/>
      <c r="F5" s="58" t="s">
        <v>98</v>
      </c>
      <c r="G5" s="59"/>
      <c r="H5" s="59"/>
      <c r="I5" s="60"/>
    </row>
    <row r="6" spans="1:10" s="12" customFormat="1">
      <c r="A6" s="4" t="s">
        <v>6</v>
      </c>
      <c r="B6" s="57"/>
      <c r="C6" s="57"/>
      <c r="D6" s="57"/>
      <c r="E6" s="57"/>
      <c r="F6" s="61"/>
      <c r="G6" s="62"/>
      <c r="H6" s="62"/>
      <c r="I6" s="63"/>
      <c r="J6" s="1"/>
    </row>
    <row r="7" spans="1:10" s="12" customFormat="1">
      <c r="A7" s="4" t="s">
        <v>7</v>
      </c>
      <c r="B7" s="57"/>
      <c r="C7" s="57"/>
      <c r="D7" s="57"/>
      <c r="E7" s="57"/>
      <c r="F7" s="61"/>
      <c r="G7" s="62"/>
      <c r="H7" s="62"/>
      <c r="I7" s="63"/>
      <c r="J7" s="1"/>
    </row>
    <row r="8" spans="1:10" s="12" customFormat="1">
      <c r="A8" s="4" t="s">
        <v>8</v>
      </c>
      <c r="B8" s="67"/>
      <c r="C8" s="68"/>
      <c r="D8" s="68"/>
      <c r="E8" s="68"/>
      <c r="F8" s="61"/>
      <c r="G8" s="62"/>
      <c r="H8" s="62"/>
      <c r="I8" s="63"/>
      <c r="J8" s="1"/>
    </row>
    <row r="9" spans="1:10" s="12" customFormat="1">
      <c r="A9" s="4" t="s">
        <v>9</v>
      </c>
      <c r="B9" s="69"/>
      <c r="C9" s="70"/>
      <c r="D9" s="70"/>
      <c r="E9" s="71"/>
      <c r="F9" s="64"/>
      <c r="G9" s="65"/>
      <c r="H9" s="65"/>
      <c r="I9" s="66"/>
      <c r="J9" s="1"/>
    </row>
    <row r="10" spans="1:10" s="12" customFormat="1">
      <c r="A10" s="1"/>
      <c r="B10" s="1"/>
      <c r="C10" s="1"/>
      <c r="D10" s="1"/>
      <c r="E10" s="1"/>
      <c r="F10" s="1"/>
      <c r="G10" s="1"/>
      <c r="H10" s="1"/>
      <c r="I10" s="6" t="s">
        <v>10</v>
      </c>
      <c r="J10" s="1"/>
    </row>
    <row r="11" spans="1:10" s="26" customFormat="1">
      <c r="A11" s="24" t="s">
        <v>11</v>
      </c>
      <c r="B11" s="50" t="s">
        <v>12</v>
      </c>
      <c r="C11" s="51"/>
      <c r="D11" s="52"/>
      <c r="E11" s="24" t="s">
        <v>13</v>
      </c>
      <c r="F11" s="24" t="s">
        <v>14</v>
      </c>
      <c r="G11" s="24" t="s">
        <v>15</v>
      </c>
      <c r="H11" s="24" t="s">
        <v>16</v>
      </c>
      <c r="I11" s="25" t="s">
        <v>17</v>
      </c>
    </row>
    <row r="12" spans="1:10" s="12" customFormat="1" ht="20.25" customHeight="1">
      <c r="A12" s="97">
        <v>1</v>
      </c>
      <c r="B12" s="16" t="s">
        <v>90</v>
      </c>
      <c r="C12" s="16"/>
      <c r="D12" s="16"/>
      <c r="E12" s="75" t="s">
        <v>88</v>
      </c>
      <c r="F12" s="45" t="s">
        <v>89</v>
      </c>
      <c r="G12" s="17">
        <v>24</v>
      </c>
      <c r="H12" s="18">
        <f>H13*270</f>
        <v>2494800</v>
      </c>
      <c r="I12" s="76">
        <f>G12*H12</f>
        <v>59875200</v>
      </c>
      <c r="J12" s="1"/>
    </row>
    <row r="13" spans="1:10" s="12" customFormat="1" ht="20.25" customHeight="1">
      <c r="A13" s="97"/>
      <c r="B13" s="56" t="s">
        <v>87</v>
      </c>
      <c r="C13" s="56"/>
      <c r="D13" s="56"/>
      <c r="E13" s="75"/>
      <c r="F13" s="19" t="s">
        <v>19</v>
      </c>
      <c r="G13" s="20">
        <f>G12*350</f>
        <v>8400</v>
      </c>
      <c r="H13" s="18">
        <v>9240</v>
      </c>
      <c r="I13" s="76"/>
      <c r="J13" s="1"/>
    </row>
    <row r="14" spans="1:10" s="12" customFormat="1" ht="20.25" customHeight="1">
      <c r="A14" s="17">
        <v>2</v>
      </c>
      <c r="B14" s="22" t="s">
        <v>56</v>
      </c>
      <c r="C14" s="17"/>
      <c r="D14" s="17"/>
      <c r="E14" s="17" t="s">
        <v>55</v>
      </c>
      <c r="F14" s="17" t="s">
        <v>18</v>
      </c>
      <c r="G14" s="17">
        <v>1</v>
      </c>
      <c r="H14" s="18">
        <v>36710000</v>
      </c>
      <c r="I14" s="21">
        <f>G14*H14</f>
        <v>36710000</v>
      </c>
      <c r="J14" s="11"/>
    </row>
    <row r="15" spans="1:10" s="12" customFormat="1" ht="20.25" customHeight="1">
      <c r="A15" s="17">
        <v>3</v>
      </c>
      <c r="B15" s="56" t="s">
        <v>71</v>
      </c>
      <c r="C15" s="56"/>
      <c r="D15" s="56"/>
      <c r="E15" s="17" t="s">
        <v>35</v>
      </c>
      <c r="F15" s="17" t="s">
        <v>18</v>
      </c>
      <c r="G15" s="17">
        <v>1</v>
      </c>
      <c r="H15" s="18">
        <v>1500000</v>
      </c>
      <c r="I15" s="21">
        <f t="shared" ref="I15:I20" si="0">G15*H15</f>
        <v>1500000</v>
      </c>
      <c r="J15" s="1"/>
    </row>
    <row r="16" spans="1:10" s="12" customFormat="1" ht="20.25" customHeight="1">
      <c r="A16" s="33">
        <v>4</v>
      </c>
      <c r="B16" s="32" t="s">
        <v>44</v>
      </c>
      <c r="C16" s="32"/>
      <c r="D16" s="32"/>
      <c r="E16" s="23"/>
      <c r="F16" s="23" t="s">
        <v>29</v>
      </c>
      <c r="G16" s="33">
        <v>1</v>
      </c>
      <c r="H16" s="18">
        <f>2500000</f>
        <v>2500000</v>
      </c>
      <c r="I16" s="21">
        <f t="shared" si="0"/>
        <v>2500000</v>
      </c>
      <c r="J16" s="1"/>
    </row>
    <row r="17" spans="1:10" s="12" customFormat="1" ht="20.25" customHeight="1">
      <c r="A17" s="33">
        <v>5</v>
      </c>
      <c r="B17" s="56" t="s">
        <v>52</v>
      </c>
      <c r="C17" s="56"/>
      <c r="D17" s="56"/>
      <c r="E17" s="33" t="s">
        <v>64</v>
      </c>
      <c r="F17" s="33" t="s">
        <v>65</v>
      </c>
      <c r="G17" s="33">
        <v>1</v>
      </c>
      <c r="H17" s="18">
        <f>G12*1.7*500000</f>
        <v>20400000</v>
      </c>
      <c r="I17" s="21">
        <f t="shared" si="0"/>
        <v>20400000</v>
      </c>
      <c r="J17" s="1"/>
    </row>
    <row r="18" spans="1:10" s="12" customFormat="1" ht="20.25" customHeight="1">
      <c r="A18" s="33">
        <v>6</v>
      </c>
      <c r="B18" s="56" t="s">
        <v>51</v>
      </c>
      <c r="C18" s="56"/>
      <c r="D18" s="56"/>
      <c r="E18" s="33" t="s">
        <v>66</v>
      </c>
      <c r="F18" s="33" t="s">
        <v>65</v>
      </c>
      <c r="G18" s="33">
        <v>1</v>
      </c>
      <c r="H18" s="18">
        <f>G13*1000</f>
        <v>8400000</v>
      </c>
      <c r="I18" s="21">
        <f t="shared" si="0"/>
        <v>8400000</v>
      </c>
      <c r="J18" s="1"/>
    </row>
    <row r="19" spans="1:10" s="12" customFormat="1" ht="20.25" customHeight="1">
      <c r="A19" s="33">
        <v>7</v>
      </c>
      <c r="B19" s="56" t="s">
        <v>34</v>
      </c>
      <c r="C19" s="56"/>
      <c r="D19" s="56"/>
      <c r="E19" s="33"/>
      <c r="F19" s="33" t="s">
        <v>65</v>
      </c>
      <c r="G19" s="33">
        <v>1</v>
      </c>
      <c r="H19" s="18">
        <f>G13*900</f>
        <v>7560000</v>
      </c>
      <c r="I19" s="21">
        <f t="shared" si="0"/>
        <v>7560000</v>
      </c>
      <c r="J19" s="1"/>
    </row>
    <row r="20" spans="1:10" s="12" customFormat="1" ht="20.25" customHeight="1">
      <c r="A20" s="33">
        <v>8</v>
      </c>
      <c r="B20" s="32" t="s">
        <v>27</v>
      </c>
      <c r="C20" s="32"/>
      <c r="D20" s="32"/>
      <c r="E20" s="33"/>
      <c r="F20" s="33" t="s">
        <v>65</v>
      </c>
      <c r="G20" s="33">
        <v>1</v>
      </c>
      <c r="H20" s="18">
        <f>G12*120000</f>
        <v>2880000</v>
      </c>
      <c r="I20" s="21">
        <f t="shared" si="0"/>
        <v>2880000</v>
      </c>
      <c r="J20" s="1"/>
    </row>
    <row r="21" spans="1:10" s="12" customFormat="1" ht="29.25" customHeight="1">
      <c r="A21" s="53" t="s">
        <v>67</v>
      </c>
      <c r="B21" s="54"/>
      <c r="C21" s="54"/>
      <c r="D21" s="54"/>
      <c r="E21" s="54"/>
      <c r="F21" s="55" t="s">
        <v>20</v>
      </c>
      <c r="G21" s="55"/>
      <c r="H21" s="72">
        <f>SUM(I12:I20)</f>
        <v>139825200</v>
      </c>
      <c r="I21" s="72"/>
      <c r="J21" s="1"/>
    </row>
    <row r="22" spans="1:10" s="12" customFormat="1" ht="29.25" customHeight="1">
      <c r="A22" s="54"/>
      <c r="B22" s="54"/>
      <c r="C22" s="54"/>
      <c r="D22" s="54"/>
      <c r="E22" s="54"/>
      <c r="F22" s="55" t="s">
        <v>21</v>
      </c>
      <c r="G22" s="55"/>
      <c r="H22" s="73">
        <f>H21/10</f>
        <v>13982520</v>
      </c>
      <c r="I22" s="73"/>
      <c r="J22" s="1"/>
    </row>
    <row r="23" spans="1:10" s="12" customFormat="1" ht="29.25" customHeight="1">
      <c r="A23" s="54"/>
      <c r="B23" s="54"/>
      <c r="C23" s="54"/>
      <c r="D23" s="54"/>
      <c r="E23" s="54"/>
      <c r="F23" s="55" t="s">
        <v>22</v>
      </c>
      <c r="G23" s="55"/>
      <c r="H23" s="72">
        <f>SUM(H21:I22)</f>
        <v>153807720</v>
      </c>
      <c r="I23" s="72"/>
      <c r="J23" s="1"/>
    </row>
    <row r="24" spans="1:10" s="12" customFormat="1">
      <c r="A24" s="7"/>
      <c r="B24" s="8"/>
      <c r="C24" s="8"/>
      <c r="D24" s="8"/>
      <c r="E24" s="8"/>
      <c r="F24" s="8"/>
      <c r="G24" s="8"/>
      <c r="H24" s="74"/>
      <c r="I24" s="74"/>
      <c r="J24" s="1"/>
    </row>
    <row r="25" spans="1:10" s="12" customFormat="1">
      <c r="A25" s="82" t="s">
        <v>23</v>
      </c>
      <c r="B25" s="82"/>
      <c r="C25" s="83"/>
      <c r="D25" s="83"/>
      <c r="E25" s="83"/>
      <c r="F25" s="83"/>
      <c r="G25" s="83"/>
      <c r="H25" s="83"/>
      <c r="I25" s="83"/>
      <c r="J25" s="1"/>
    </row>
    <row r="26" spans="1:10" s="12" customFormat="1" ht="25.5" customHeight="1">
      <c r="A26"/>
      <c r="B26" s="13"/>
      <c r="C26" s="84" t="s">
        <v>47</v>
      </c>
      <c r="D26" s="85"/>
      <c r="E26" s="85"/>
      <c r="F26" s="85"/>
      <c r="G26" s="85"/>
      <c r="H26" s="85"/>
      <c r="I26" s="86"/>
      <c r="J26" s="1"/>
    </row>
    <row r="27" spans="1:10" s="12" customFormat="1" ht="25.5" customHeight="1">
      <c r="A27"/>
      <c r="B27" s="13"/>
      <c r="C27" s="87"/>
      <c r="D27" s="88"/>
      <c r="E27" s="88"/>
      <c r="F27" s="88"/>
      <c r="G27" s="88"/>
      <c r="H27" s="88"/>
      <c r="I27" s="89"/>
      <c r="J27" s="1"/>
    </row>
    <row r="28" spans="1:10" s="12" customFormat="1" ht="25.5" customHeight="1">
      <c r="A28" s="13"/>
      <c r="B28" s="13"/>
      <c r="C28" s="87"/>
      <c r="D28" s="88"/>
      <c r="E28" s="88"/>
      <c r="F28" s="88"/>
      <c r="G28" s="88"/>
      <c r="H28" s="88"/>
      <c r="I28" s="89"/>
      <c r="J28" s="1"/>
    </row>
    <row r="29" spans="1:10" s="12" customFormat="1" ht="36" customHeight="1">
      <c r="A29" s="13"/>
      <c r="B29" s="13"/>
      <c r="C29" s="90"/>
      <c r="D29" s="91"/>
      <c r="E29" s="91"/>
      <c r="F29" s="91"/>
      <c r="G29" s="91"/>
      <c r="H29" s="91"/>
      <c r="I29" s="92"/>
      <c r="J29" s="1"/>
    </row>
    <row r="30" spans="1:10" s="12" customFormat="1">
      <c r="A30"/>
      <c r="B30"/>
      <c r="C30"/>
      <c r="D30"/>
      <c r="E30"/>
      <c r="F30"/>
      <c r="G30"/>
      <c r="H30"/>
      <c r="I30"/>
      <c r="J30" s="1"/>
    </row>
    <row r="31" spans="1:10" s="12" customFormat="1">
      <c r="A31" s="82" t="s">
        <v>24</v>
      </c>
      <c r="B31" s="82"/>
      <c r="C31" s="83"/>
      <c r="D31" s="83"/>
      <c r="E31" s="83"/>
      <c r="F31" s="83"/>
      <c r="G31" s="83"/>
      <c r="H31" s="83"/>
      <c r="I31" s="83"/>
      <c r="J31" s="1"/>
    </row>
    <row r="32" spans="1:10" s="12" customFormat="1" ht="21.75" customHeight="1">
      <c r="A32"/>
      <c r="B32" s="13"/>
      <c r="C32" s="84" t="s">
        <v>48</v>
      </c>
      <c r="D32" s="85"/>
      <c r="E32" s="85"/>
      <c r="F32" s="85"/>
      <c r="G32" s="85"/>
      <c r="H32" s="85"/>
      <c r="I32" s="86"/>
      <c r="J32" s="1"/>
    </row>
    <row r="33" spans="1:10" s="12" customFormat="1" ht="21.75" customHeight="1">
      <c r="A33" s="13"/>
      <c r="B33" s="13"/>
      <c r="C33" s="87"/>
      <c r="D33" s="88"/>
      <c r="E33" s="88"/>
      <c r="F33" s="88"/>
      <c r="G33" s="88"/>
      <c r="H33" s="88"/>
      <c r="I33" s="89"/>
      <c r="J33" s="1"/>
    </row>
    <row r="34" spans="1:10" s="12" customFormat="1" ht="21.75" customHeight="1">
      <c r="A34" s="13"/>
      <c r="B34" s="13"/>
      <c r="C34" s="90"/>
      <c r="D34" s="91"/>
      <c r="E34" s="91"/>
      <c r="F34" s="91"/>
      <c r="G34" s="91"/>
      <c r="H34" s="91"/>
      <c r="I34" s="92"/>
      <c r="J34" s="1"/>
    </row>
    <row r="35" spans="1:10" s="12" customFormat="1">
      <c r="A35"/>
      <c r="B35"/>
      <c r="C35"/>
      <c r="D35"/>
      <c r="E35"/>
      <c r="F35"/>
      <c r="G35"/>
      <c r="H35"/>
      <c r="I35"/>
      <c r="J35" s="1"/>
    </row>
    <row r="36" spans="1:10" s="12" customFormat="1">
      <c r="A36" s="82" t="s">
        <v>25</v>
      </c>
      <c r="B36" s="82"/>
      <c r="C36" s="82"/>
      <c r="D36" s="82"/>
      <c r="E36" s="82"/>
      <c r="F36" s="82"/>
      <c r="G36" s="82"/>
      <c r="H36" s="82"/>
      <c r="I36" s="82"/>
      <c r="J36" s="1"/>
    </row>
    <row r="37" spans="1:10" s="12" customFormat="1">
      <c r="A37"/>
      <c r="B37" s="14"/>
      <c r="C37" s="93" t="s">
        <v>50</v>
      </c>
      <c r="D37" s="93"/>
      <c r="E37" s="93"/>
      <c r="F37" s="93"/>
      <c r="G37" s="93"/>
      <c r="H37" s="93"/>
      <c r="I37" s="93"/>
      <c r="J37" s="1"/>
    </row>
    <row r="38" spans="1:10" s="12" customFormat="1">
      <c r="A38" s="14"/>
      <c r="B38" s="14"/>
      <c r="C38" s="94"/>
      <c r="D38" s="94"/>
      <c r="E38" s="94"/>
      <c r="F38" s="94"/>
      <c r="G38" s="94"/>
      <c r="H38" s="94"/>
      <c r="I38" s="94"/>
      <c r="J38" s="1"/>
    </row>
    <row r="39" spans="1:10" s="12" customFormat="1">
      <c r="A39" s="14"/>
      <c r="B39" s="14"/>
      <c r="C39" s="94"/>
      <c r="D39" s="94"/>
      <c r="E39" s="94"/>
      <c r="F39" s="94"/>
      <c r="G39" s="94"/>
      <c r="H39" s="94"/>
      <c r="I39" s="94"/>
      <c r="J39" s="1"/>
    </row>
    <row r="40" spans="1:10" s="12" customFormat="1">
      <c r="A40"/>
      <c r="B40"/>
      <c r="C40"/>
      <c r="D40"/>
      <c r="E40"/>
      <c r="F40"/>
      <c r="G40"/>
      <c r="H40"/>
      <c r="I40"/>
      <c r="J40" s="1"/>
    </row>
    <row r="41" spans="1:10" s="12" customFormat="1">
      <c r="A41" s="82" t="s">
        <v>49</v>
      </c>
      <c r="B41" s="82"/>
      <c r="C41" s="82"/>
      <c r="D41" s="82"/>
      <c r="E41" s="82"/>
      <c r="F41" s="82"/>
      <c r="G41" s="82"/>
      <c r="H41" s="82"/>
      <c r="I41" s="82"/>
      <c r="J41" s="1"/>
    </row>
    <row r="42" spans="1:10" s="12" customFormat="1" ht="15.75" customHeight="1">
      <c r="A42" s="15"/>
      <c r="B42" s="15"/>
      <c r="C42" s="95" t="s">
        <v>82</v>
      </c>
      <c r="D42" s="95"/>
      <c r="E42" s="95"/>
      <c r="F42" s="95"/>
      <c r="G42" s="95"/>
      <c r="H42" s="95"/>
      <c r="I42" s="95"/>
      <c r="J42" s="1"/>
    </row>
    <row r="43" spans="1:10" s="12" customFormat="1">
      <c r="A43" s="15"/>
      <c r="B43" s="13"/>
      <c r="C43" s="96"/>
      <c r="D43" s="96"/>
      <c r="E43" s="96"/>
      <c r="F43" s="96"/>
      <c r="G43" s="96"/>
      <c r="H43" s="96"/>
      <c r="I43" s="96"/>
      <c r="J43" s="1"/>
    </row>
    <row r="44" spans="1:10" s="12" customFormat="1" ht="33" customHeight="1">
      <c r="A44" s="15"/>
      <c r="B44" s="13"/>
      <c r="C44" s="96"/>
      <c r="D44" s="96"/>
      <c r="E44" s="96"/>
      <c r="F44" s="96"/>
      <c r="G44" s="96"/>
      <c r="H44" s="96"/>
      <c r="I44" s="96"/>
      <c r="J44" s="1"/>
    </row>
    <row r="45" spans="1:10" s="12" customFormat="1">
      <c r="A45" s="79" t="s">
        <v>83</v>
      </c>
      <c r="B45" s="79"/>
      <c r="C45" s="79"/>
      <c r="D45" s="79"/>
      <c r="E45" s="79"/>
      <c r="F45" s="79"/>
      <c r="G45" s="79"/>
      <c r="H45" s="79"/>
      <c r="I45" s="79"/>
      <c r="J45" s="1"/>
    </row>
    <row r="46" spans="1:10" s="12" customFormat="1" ht="15.75" customHeight="1">
      <c r="A46" s="4"/>
      <c r="B46" s="77"/>
      <c r="C46" s="77"/>
      <c r="D46" s="77"/>
      <c r="E46" s="4"/>
      <c r="F46" s="80"/>
      <c r="G46" s="80"/>
      <c r="H46" s="80"/>
      <c r="I46" s="80"/>
      <c r="J46" s="1"/>
    </row>
    <row r="47" spans="1:10" s="12" customFormat="1">
      <c r="A47" s="4"/>
      <c r="B47" s="81"/>
      <c r="C47" s="81"/>
      <c r="D47" s="81"/>
      <c r="E47" s="4"/>
      <c r="F47" s="80"/>
      <c r="G47" s="80"/>
      <c r="H47" s="80"/>
      <c r="I47" s="80"/>
      <c r="J47" s="1"/>
    </row>
    <row r="48" spans="1:10" s="12" customFormat="1" ht="33.75" customHeight="1">
      <c r="A48" s="4"/>
      <c r="B48" s="81"/>
      <c r="C48" s="81"/>
      <c r="D48" s="81"/>
      <c r="E48" s="4"/>
      <c r="F48" s="4"/>
      <c r="G48" s="4"/>
      <c r="H48" s="4"/>
      <c r="I48" s="4"/>
      <c r="J48" s="1"/>
    </row>
    <row r="49" spans="1:10" s="12" customFormat="1">
      <c r="A49" s="4"/>
      <c r="B49" s="77"/>
      <c r="C49" s="77"/>
      <c r="D49" s="77"/>
      <c r="E49" s="4"/>
      <c r="F49" s="4"/>
      <c r="G49" s="4"/>
      <c r="H49" s="4"/>
      <c r="I49" s="4"/>
      <c r="J49" s="1"/>
    </row>
    <row r="50" spans="1:10" s="12" customFormat="1">
      <c r="A50" s="77"/>
      <c r="B50" s="77"/>
      <c r="C50" s="77"/>
      <c r="D50" s="77"/>
      <c r="E50" s="77"/>
      <c r="F50" s="4"/>
      <c r="G50" s="4"/>
      <c r="H50" s="4"/>
      <c r="I50" s="4"/>
      <c r="J50" s="1"/>
    </row>
  </sheetData>
  <mergeCells count="43">
    <mergeCell ref="B49:D49"/>
    <mergeCell ref="A50:E50"/>
    <mergeCell ref="B17:D17"/>
    <mergeCell ref="C37:I39"/>
    <mergeCell ref="A41:I41"/>
    <mergeCell ref="C42:I44"/>
    <mergeCell ref="A45:I45"/>
    <mergeCell ref="B46:D46"/>
    <mergeCell ref="F46:I47"/>
    <mergeCell ref="B47:D48"/>
    <mergeCell ref="H24:I24"/>
    <mergeCell ref="A25:I25"/>
    <mergeCell ref="C26:I29"/>
    <mergeCell ref="A31:I31"/>
    <mergeCell ref="C32:I34"/>
    <mergeCell ref="A36:I36"/>
    <mergeCell ref="B19:D19"/>
    <mergeCell ref="A21:E23"/>
    <mergeCell ref="F21:G21"/>
    <mergeCell ref="H21:I21"/>
    <mergeCell ref="F22:G22"/>
    <mergeCell ref="H22:I22"/>
    <mergeCell ref="F23:G23"/>
    <mergeCell ref="H23:I23"/>
    <mergeCell ref="A12:A13"/>
    <mergeCell ref="E12:E13"/>
    <mergeCell ref="I12:I13"/>
    <mergeCell ref="B13:D13"/>
    <mergeCell ref="B18:D18"/>
    <mergeCell ref="B15:D15"/>
    <mergeCell ref="B11:D11"/>
    <mergeCell ref="A1:E3"/>
    <mergeCell ref="G1:H1"/>
    <mergeCell ref="G2:H2"/>
    <mergeCell ref="G3:H3"/>
    <mergeCell ref="A4:E4"/>
    <mergeCell ref="F4:I4"/>
    <mergeCell ref="B5:E5"/>
    <mergeCell ref="F5:I9"/>
    <mergeCell ref="B6:E6"/>
    <mergeCell ref="B7:E7"/>
    <mergeCell ref="B8:E8"/>
    <mergeCell ref="B9:E9"/>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workbookViewId="0">
      <selection activeCell="H14" sqref="H14"/>
    </sheetView>
  </sheetViews>
  <sheetFormatPr defaultRowHeight="15.75"/>
  <cols>
    <col min="1" max="1" width="11.85546875" style="1" customWidth="1"/>
    <col min="2" max="2" width="8" style="1" customWidth="1"/>
    <col min="3" max="3" width="8.42578125" style="1" customWidth="1"/>
    <col min="4" max="4" width="25.42578125" style="1" customWidth="1"/>
    <col min="5" max="5" width="18.5703125" style="1" customWidth="1"/>
    <col min="6" max="6" width="22.28515625" style="1" customWidth="1"/>
    <col min="7" max="7" width="10.7109375" style="1" bestFit="1" customWidth="1"/>
    <col min="8" max="8" width="17.85546875" style="1" customWidth="1"/>
    <col min="9" max="9" width="17.42578125" style="1" customWidth="1"/>
    <col min="10" max="10" width="12.140625" style="1" customWidth="1"/>
    <col min="11" max="16384" width="9.140625" style="1"/>
  </cols>
  <sheetData>
    <row r="1" spans="1:9">
      <c r="A1" s="46" t="s">
        <v>26</v>
      </c>
      <c r="B1" s="46"/>
      <c r="C1" s="46"/>
      <c r="D1" s="46"/>
      <c r="E1" s="46"/>
      <c r="G1" s="47" t="s">
        <v>0</v>
      </c>
      <c r="H1" s="47"/>
      <c r="I1" s="2" t="s">
        <v>1</v>
      </c>
    </row>
    <row r="2" spans="1:9">
      <c r="A2" s="46"/>
      <c r="B2" s="46"/>
      <c r="C2" s="46"/>
      <c r="D2" s="46"/>
      <c r="E2" s="46"/>
      <c r="G2" s="47" t="s">
        <v>2</v>
      </c>
      <c r="H2" s="47"/>
      <c r="I2" s="3">
        <f ca="1">TODAY()</f>
        <v>43623</v>
      </c>
    </row>
    <row r="3" spans="1:9">
      <c r="A3" s="46"/>
      <c r="B3" s="46"/>
      <c r="C3" s="46"/>
      <c r="D3" s="46"/>
      <c r="E3" s="46"/>
      <c r="G3" s="47" t="s">
        <v>3</v>
      </c>
      <c r="H3" s="47"/>
      <c r="I3" s="3">
        <f ca="1">+I2+30</f>
        <v>43653</v>
      </c>
    </row>
    <row r="4" spans="1:9">
      <c r="A4" s="48" t="s">
        <v>4</v>
      </c>
      <c r="B4" s="49"/>
      <c r="C4" s="49"/>
      <c r="D4" s="49"/>
      <c r="E4" s="78"/>
      <c r="F4" s="48" t="s">
        <v>5</v>
      </c>
      <c r="G4" s="49"/>
      <c r="H4" s="49"/>
      <c r="I4" s="49"/>
    </row>
    <row r="5" spans="1:9">
      <c r="A5" s="4" t="s">
        <v>28</v>
      </c>
      <c r="B5" s="102" t="s">
        <v>81</v>
      </c>
      <c r="C5" s="103"/>
      <c r="D5" s="103"/>
      <c r="E5" s="103"/>
      <c r="F5" s="58" t="s">
        <v>99</v>
      </c>
      <c r="G5" s="59"/>
      <c r="H5" s="59"/>
      <c r="I5" s="60"/>
    </row>
    <row r="6" spans="1:9" s="12" customFormat="1">
      <c r="A6" s="4" t="s">
        <v>6</v>
      </c>
      <c r="B6" s="102"/>
      <c r="C6" s="103"/>
      <c r="D6" s="103"/>
      <c r="E6" s="103"/>
      <c r="F6" s="61"/>
      <c r="G6" s="62"/>
      <c r="H6" s="62"/>
      <c r="I6" s="63"/>
    </row>
    <row r="7" spans="1:9" s="12" customFormat="1">
      <c r="A7" s="4" t="s">
        <v>7</v>
      </c>
      <c r="B7" s="104"/>
      <c r="C7" s="104"/>
      <c r="D7" s="104"/>
      <c r="E7" s="105"/>
      <c r="F7" s="61"/>
      <c r="G7" s="62"/>
      <c r="H7" s="62"/>
      <c r="I7" s="63"/>
    </row>
    <row r="8" spans="1:9" s="12" customFormat="1">
      <c r="A8" s="4" t="s">
        <v>8</v>
      </c>
      <c r="B8" s="106"/>
      <c r="C8" s="107"/>
      <c r="D8" s="107"/>
      <c r="E8" s="107"/>
      <c r="F8" s="61"/>
      <c r="G8" s="62"/>
      <c r="H8" s="62"/>
      <c r="I8" s="63"/>
    </row>
    <row r="9" spans="1:9" s="12" customFormat="1">
      <c r="A9" s="4" t="s">
        <v>9</v>
      </c>
      <c r="B9" s="108"/>
      <c r="C9" s="109"/>
      <c r="D9" s="109"/>
      <c r="E9" s="102"/>
      <c r="F9" s="64"/>
      <c r="G9" s="65"/>
      <c r="H9" s="65"/>
      <c r="I9" s="66"/>
    </row>
    <row r="10" spans="1:9" s="12" customFormat="1">
      <c r="A10" s="1"/>
      <c r="B10" s="1"/>
      <c r="C10" s="1"/>
      <c r="D10" s="1"/>
      <c r="E10" s="1"/>
      <c r="F10" s="1"/>
      <c r="G10" s="1"/>
      <c r="H10" s="1"/>
      <c r="I10" s="6" t="s">
        <v>10</v>
      </c>
    </row>
    <row r="11" spans="1:9" s="26" customFormat="1">
      <c r="A11" s="24" t="s">
        <v>11</v>
      </c>
      <c r="B11" s="50" t="s">
        <v>12</v>
      </c>
      <c r="C11" s="51"/>
      <c r="D11" s="52"/>
      <c r="E11" s="24" t="s">
        <v>13</v>
      </c>
      <c r="F11" s="24" t="s">
        <v>14</v>
      </c>
      <c r="G11" s="24" t="s">
        <v>15</v>
      </c>
      <c r="H11" s="24" t="s">
        <v>16</v>
      </c>
      <c r="I11" s="25" t="s">
        <v>17</v>
      </c>
    </row>
    <row r="12" spans="1:9" s="12" customFormat="1" ht="18" customHeight="1">
      <c r="A12" s="97">
        <v>1</v>
      </c>
      <c r="B12" s="16" t="s">
        <v>90</v>
      </c>
      <c r="C12" s="16"/>
      <c r="D12" s="16"/>
      <c r="E12" s="75" t="s">
        <v>88</v>
      </c>
      <c r="F12" s="45" t="s">
        <v>89</v>
      </c>
      <c r="G12" s="17">
        <v>30</v>
      </c>
      <c r="H12" s="18">
        <f>H13*270</f>
        <v>2494800</v>
      </c>
      <c r="I12" s="76">
        <f>G12*H12</f>
        <v>74844000</v>
      </c>
    </row>
    <row r="13" spans="1:9" s="12" customFormat="1" ht="18" customHeight="1">
      <c r="A13" s="97"/>
      <c r="B13" s="56" t="s">
        <v>87</v>
      </c>
      <c r="C13" s="56"/>
      <c r="D13" s="56"/>
      <c r="E13" s="75"/>
      <c r="F13" s="19" t="s">
        <v>19</v>
      </c>
      <c r="G13" s="20">
        <f>G12*350</f>
        <v>10500</v>
      </c>
      <c r="H13" s="18">
        <v>9240</v>
      </c>
      <c r="I13" s="76"/>
    </row>
    <row r="14" spans="1:9" s="12" customFormat="1" ht="18" customHeight="1">
      <c r="A14" s="17">
        <v>2</v>
      </c>
      <c r="B14" s="22" t="s">
        <v>58</v>
      </c>
      <c r="C14" s="17"/>
      <c r="D14" s="17"/>
      <c r="E14" s="17" t="s">
        <v>57</v>
      </c>
      <c r="F14" s="17" t="s">
        <v>18</v>
      </c>
      <c r="G14" s="17">
        <v>1</v>
      </c>
      <c r="H14" s="41">
        <v>38710000</v>
      </c>
      <c r="I14" s="21">
        <f>G14*H14</f>
        <v>38710000</v>
      </c>
    </row>
    <row r="15" spans="1:9" s="12" customFormat="1" ht="18" customHeight="1">
      <c r="A15" s="17">
        <v>3</v>
      </c>
      <c r="B15" s="38" t="s">
        <v>71</v>
      </c>
      <c r="C15" s="38"/>
      <c r="D15" s="38"/>
      <c r="E15" s="44" t="s">
        <v>35</v>
      </c>
      <c r="F15" s="38"/>
      <c r="G15" s="17">
        <v>1</v>
      </c>
      <c r="H15" s="18">
        <v>1500000</v>
      </c>
      <c r="I15" s="21">
        <f t="shared" ref="I15:I21" si="0">G15*H15</f>
        <v>1500000</v>
      </c>
    </row>
    <row r="16" spans="1:9" s="12" customFormat="1" ht="18" customHeight="1">
      <c r="A16" s="40">
        <v>3</v>
      </c>
      <c r="B16" s="42" t="s">
        <v>46</v>
      </c>
      <c r="C16" s="42"/>
      <c r="D16" s="42"/>
      <c r="E16" s="23"/>
      <c r="F16" s="23" t="s">
        <v>29</v>
      </c>
      <c r="G16" s="43">
        <v>1</v>
      </c>
      <c r="H16" s="18">
        <f>2500000</f>
        <v>2500000</v>
      </c>
      <c r="I16" s="21">
        <f t="shared" si="0"/>
        <v>2500000</v>
      </c>
    </row>
    <row r="17" spans="1:9" s="31" customFormat="1" ht="18" customHeight="1">
      <c r="A17" s="40">
        <v>4</v>
      </c>
      <c r="B17" s="99" t="s">
        <v>73</v>
      </c>
      <c r="C17" s="100"/>
      <c r="D17" s="101"/>
      <c r="E17" s="23"/>
      <c r="F17" s="23" t="s">
        <v>63</v>
      </c>
      <c r="G17" s="43">
        <v>2</v>
      </c>
      <c r="H17" s="18">
        <v>5500000</v>
      </c>
      <c r="I17" s="21">
        <f t="shared" si="0"/>
        <v>11000000</v>
      </c>
    </row>
    <row r="18" spans="1:9" s="39" customFormat="1" ht="18" customHeight="1">
      <c r="A18" s="40">
        <v>5</v>
      </c>
      <c r="B18" s="99" t="s">
        <v>52</v>
      </c>
      <c r="C18" s="100"/>
      <c r="D18" s="101"/>
      <c r="E18" s="43" t="s">
        <v>64</v>
      </c>
      <c r="F18" s="43" t="s">
        <v>65</v>
      </c>
      <c r="G18" s="43">
        <v>1</v>
      </c>
      <c r="H18" s="18">
        <f>G12*1.7*500000</f>
        <v>25500000</v>
      </c>
      <c r="I18" s="21">
        <f t="shared" si="0"/>
        <v>25500000</v>
      </c>
    </row>
    <row r="19" spans="1:9" s="39" customFormat="1" ht="18" customHeight="1">
      <c r="A19" s="40">
        <v>6</v>
      </c>
      <c r="B19" s="56" t="s">
        <v>51</v>
      </c>
      <c r="C19" s="56"/>
      <c r="D19" s="56"/>
      <c r="E19" s="43" t="s">
        <v>66</v>
      </c>
      <c r="F19" s="43" t="s">
        <v>65</v>
      </c>
      <c r="G19" s="43">
        <v>1</v>
      </c>
      <c r="H19" s="18">
        <f>G13*1000</f>
        <v>10500000</v>
      </c>
      <c r="I19" s="21">
        <f t="shared" si="0"/>
        <v>10500000</v>
      </c>
    </row>
    <row r="20" spans="1:9" s="39" customFormat="1" ht="18" customHeight="1">
      <c r="A20" s="40">
        <v>7</v>
      </c>
      <c r="B20" s="56" t="s">
        <v>34</v>
      </c>
      <c r="C20" s="56"/>
      <c r="D20" s="56"/>
      <c r="E20" s="43"/>
      <c r="F20" s="43" t="s">
        <v>65</v>
      </c>
      <c r="G20" s="43">
        <v>1</v>
      </c>
      <c r="H20" s="18">
        <f>G13*900</f>
        <v>9450000</v>
      </c>
      <c r="I20" s="21">
        <f t="shared" si="0"/>
        <v>9450000</v>
      </c>
    </row>
    <row r="21" spans="1:9" s="12" customFormat="1" ht="18" customHeight="1">
      <c r="A21" s="40">
        <v>9</v>
      </c>
      <c r="B21" s="42" t="s">
        <v>27</v>
      </c>
      <c r="C21" s="42"/>
      <c r="D21" s="42"/>
      <c r="E21" s="43"/>
      <c r="F21" s="43" t="s">
        <v>65</v>
      </c>
      <c r="G21" s="43">
        <v>1</v>
      </c>
      <c r="H21" s="18">
        <f>G12*120000</f>
        <v>3600000</v>
      </c>
      <c r="I21" s="21">
        <f t="shared" si="0"/>
        <v>3600000</v>
      </c>
    </row>
    <row r="22" spans="1:9" s="12" customFormat="1" ht="28.5" customHeight="1">
      <c r="A22" s="53" t="s">
        <v>79</v>
      </c>
      <c r="B22" s="54"/>
      <c r="C22" s="54"/>
      <c r="D22" s="54"/>
      <c r="E22" s="54"/>
      <c r="F22" s="55" t="s">
        <v>20</v>
      </c>
      <c r="G22" s="55"/>
      <c r="H22" s="72">
        <f>SUM(I12:I21)</f>
        <v>177604000</v>
      </c>
      <c r="I22" s="72"/>
    </row>
    <row r="23" spans="1:9" s="12" customFormat="1" ht="28.5" customHeight="1">
      <c r="A23" s="54"/>
      <c r="B23" s="54"/>
      <c r="C23" s="54"/>
      <c r="D23" s="54"/>
      <c r="E23" s="54"/>
      <c r="F23" s="55" t="s">
        <v>21</v>
      </c>
      <c r="G23" s="55"/>
      <c r="H23" s="73">
        <f>H22/10</f>
        <v>17760400</v>
      </c>
      <c r="I23" s="73"/>
    </row>
    <row r="24" spans="1:9" s="12" customFormat="1" ht="28.5" customHeight="1">
      <c r="A24" s="54"/>
      <c r="B24" s="54"/>
      <c r="C24" s="54"/>
      <c r="D24" s="54"/>
      <c r="E24" s="54"/>
      <c r="F24" s="55" t="s">
        <v>22</v>
      </c>
      <c r="G24" s="55"/>
      <c r="H24" s="72">
        <f>SUM(H22:I23)</f>
        <v>195364400</v>
      </c>
      <c r="I24" s="72"/>
    </row>
    <row r="25" spans="1:9" s="12" customFormat="1">
      <c r="A25" s="7"/>
      <c r="B25" s="8"/>
      <c r="C25" s="8"/>
      <c r="D25" s="8"/>
      <c r="E25" s="8"/>
      <c r="F25" s="8"/>
      <c r="G25" s="8"/>
      <c r="H25" s="74"/>
      <c r="I25" s="74"/>
    </row>
    <row r="26" spans="1:9" s="12" customFormat="1" ht="15">
      <c r="A26" s="82" t="s">
        <v>23</v>
      </c>
      <c r="B26" s="82"/>
      <c r="C26" s="83"/>
      <c r="D26" s="83"/>
      <c r="E26" s="83"/>
      <c r="F26" s="83"/>
      <c r="G26" s="83"/>
      <c r="H26" s="83"/>
      <c r="I26" s="83"/>
    </row>
    <row r="27" spans="1:9" s="12" customFormat="1" ht="25.5" customHeight="1">
      <c r="A27"/>
      <c r="B27" s="13"/>
      <c r="C27" s="84" t="s">
        <v>47</v>
      </c>
      <c r="D27" s="85"/>
      <c r="E27" s="85"/>
      <c r="F27" s="85"/>
      <c r="G27" s="85"/>
      <c r="H27" s="85"/>
      <c r="I27" s="86"/>
    </row>
    <row r="28" spans="1:9" s="12" customFormat="1" ht="25.5" customHeight="1">
      <c r="A28"/>
      <c r="B28" s="13"/>
      <c r="C28" s="87"/>
      <c r="D28" s="88"/>
      <c r="E28" s="88"/>
      <c r="F28" s="88"/>
      <c r="G28" s="88"/>
      <c r="H28" s="88"/>
      <c r="I28" s="89"/>
    </row>
    <row r="29" spans="1:9" s="12" customFormat="1" ht="25.5" customHeight="1">
      <c r="A29" s="13"/>
      <c r="B29" s="13"/>
      <c r="C29" s="87"/>
      <c r="D29" s="88"/>
      <c r="E29" s="88"/>
      <c r="F29" s="88"/>
      <c r="G29" s="88"/>
      <c r="H29" s="88"/>
      <c r="I29" s="89"/>
    </row>
    <row r="30" spans="1:9" s="12" customFormat="1" ht="33" customHeight="1">
      <c r="A30" s="13"/>
      <c r="B30" s="13"/>
      <c r="C30" s="90"/>
      <c r="D30" s="91"/>
      <c r="E30" s="91"/>
      <c r="F30" s="91"/>
      <c r="G30" s="91"/>
      <c r="H30" s="91"/>
      <c r="I30" s="92"/>
    </row>
    <row r="31" spans="1:9" s="12" customFormat="1" ht="15">
      <c r="A31"/>
      <c r="B31"/>
      <c r="C31"/>
      <c r="D31"/>
      <c r="E31"/>
      <c r="F31"/>
      <c r="G31"/>
      <c r="H31"/>
      <c r="I31"/>
    </row>
    <row r="32" spans="1:9" s="12" customFormat="1" ht="15">
      <c r="A32" s="82" t="s">
        <v>24</v>
      </c>
      <c r="B32" s="82"/>
      <c r="C32" s="83"/>
      <c r="D32" s="83"/>
      <c r="E32" s="83"/>
      <c r="F32" s="83"/>
      <c r="G32" s="83"/>
      <c r="H32" s="83"/>
      <c r="I32" s="83"/>
    </row>
    <row r="33" spans="1:9" s="12" customFormat="1" ht="24.75" customHeight="1">
      <c r="A33"/>
      <c r="B33" s="13"/>
      <c r="C33" s="84" t="s">
        <v>80</v>
      </c>
      <c r="D33" s="85"/>
      <c r="E33" s="85"/>
      <c r="F33" s="85"/>
      <c r="G33" s="85"/>
      <c r="H33" s="85"/>
      <c r="I33" s="86"/>
    </row>
    <row r="34" spans="1:9" s="12" customFormat="1" ht="24.75" customHeight="1">
      <c r="A34" s="13"/>
      <c r="B34" s="13"/>
      <c r="C34" s="87"/>
      <c r="D34" s="88"/>
      <c r="E34" s="88"/>
      <c r="F34" s="88"/>
      <c r="G34" s="88"/>
      <c r="H34" s="88"/>
      <c r="I34" s="89"/>
    </row>
    <row r="35" spans="1:9" s="12" customFormat="1" ht="24.75" customHeight="1">
      <c r="A35" s="13"/>
      <c r="B35" s="13"/>
      <c r="C35" s="90"/>
      <c r="D35" s="91"/>
      <c r="E35" s="91"/>
      <c r="F35" s="91"/>
      <c r="G35" s="91"/>
      <c r="H35" s="91"/>
      <c r="I35" s="92"/>
    </row>
    <row r="36" spans="1:9" s="12" customFormat="1" ht="15">
      <c r="A36"/>
      <c r="B36"/>
      <c r="C36"/>
      <c r="D36"/>
      <c r="E36"/>
      <c r="F36"/>
      <c r="G36"/>
      <c r="H36"/>
      <c r="I36"/>
    </row>
    <row r="37" spans="1:9" s="12" customFormat="1" ht="15">
      <c r="A37" s="82" t="s">
        <v>25</v>
      </c>
      <c r="B37" s="82"/>
      <c r="C37" s="82"/>
      <c r="D37" s="82"/>
      <c r="E37" s="82"/>
      <c r="F37" s="82"/>
      <c r="G37" s="82"/>
      <c r="H37" s="82"/>
      <c r="I37" s="82"/>
    </row>
    <row r="38" spans="1:9" s="12" customFormat="1" ht="15">
      <c r="A38"/>
      <c r="B38" s="14"/>
      <c r="C38" s="93" t="s">
        <v>50</v>
      </c>
      <c r="D38" s="93"/>
      <c r="E38" s="93"/>
      <c r="F38" s="93"/>
      <c r="G38" s="93"/>
      <c r="H38" s="93"/>
      <c r="I38" s="93"/>
    </row>
    <row r="39" spans="1:9" s="12" customFormat="1" ht="15">
      <c r="A39" s="14"/>
      <c r="B39" s="14"/>
      <c r="C39" s="94"/>
      <c r="D39" s="94"/>
      <c r="E39" s="94"/>
      <c r="F39" s="94"/>
      <c r="G39" s="94"/>
      <c r="H39" s="94"/>
      <c r="I39" s="94"/>
    </row>
    <row r="40" spans="1:9" s="12" customFormat="1" ht="15">
      <c r="A40" s="14"/>
      <c r="B40" s="14"/>
      <c r="C40" s="94"/>
      <c r="D40" s="94"/>
      <c r="E40" s="94"/>
      <c r="F40" s="94"/>
      <c r="G40" s="94"/>
      <c r="H40" s="94"/>
      <c r="I40" s="94"/>
    </row>
    <row r="41" spans="1:9" s="12" customFormat="1" ht="15">
      <c r="A41"/>
      <c r="B41"/>
      <c r="C41"/>
      <c r="D41"/>
      <c r="E41"/>
      <c r="F41"/>
      <c r="G41"/>
      <c r="H41"/>
      <c r="I41"/>
    </row>
    <row r="42" spans="1:9" s="12" customFormat="1" ht="15">
      <c r="A42" s="82" t="s">
        <v>49</v>
      </c>
      <c r="B42" s="82"/>
      <c r="C42" s="82"/>
      <c r="D42" s="82"/>
      <c r="E42" s="82"/>
      <c r="F42" s="82"/>
      <c r="G42" s="82"/>
      <c r="H42" s="82"/>
      <c r="I42" s="82"/>
    </row>
    <row r="43" spans="1:9" s="12" customFormat="1" ht="15" customHeight="1">
      <c r="A43" s="15"/>
      <c r="B43" s="15"/>
      <c r="C43" s="95" t="s">
        <v>82</v>
      </c>
      <c r="D43" s="95"/>
      <c r="E43" s="95"/>
      <c r="F43" s="95"/>
      <c r="G43" s="95"/>
      <c r="H43" s="95"/>
      <c r="I43" s="95"/>
    </row>
    <row r="44" spans="1:9" s="12" customFormat="1" ht="15">
      <c r="A44" s="15"/>
      <c r="B44" s="13"/>
      <c r="C44" s="96"/>
      <c r="D44" s="96"/>
      <c r="E44" s="96"/>
      <c r="F44" s="96"/>
      <c r="G44" s="96"/>
      <c r="H44" s="96"/>
      <c r="I44" s="96"/>
    </row>
    <row r="45" spans="1:9" s="12" customFormat="1" ht="33" customHeight="1">
      <c r="A45" s="15"/>
      <c r="B45" s="13"/>
      <c r="C45" s="96"/>
      <c r="D45" s="96"/>
      <c r="E45" s="96"/>
      <c r="F45" s="96"/>
      <c r="G45" s="96"/>
      <c r="H45" s="96"/>
      <c r="I45" s="96"/>
    </row>
    <row r="46" spans="1:9" s="12" customFormat="1">
      <c r="A46" s="79" t="s">
        <v>83</v>
      </c>
      <c r="B46" s="79"/>
      <c r="C46" s="79"/>
      <c r="D46" s="79"/>
      <c r="E46" s="79"/>
      <c r="F46" s="79"/>
      <c r="G46" s="79"/>
      <c r="H46" s="79"/>
      <c r="I46" s="79"/>
    </row>
    <row r="47" spans="1:9" s="12" customFormat="1" ht="15.75" customHeight="1">
      <c r="A47" s="4"/>
      <c r="B47" s="77"/>
      <c r="C47" s="77"/>
      <c r="D47" s="77"/>
      <c r="E47" s="4"/>
      <c r="F47" s="80"/>
      <c r="G47" s="80"/>
      <c r="H47" s="80"/>
      <c r="I47" s="80"/>
    </row>
    <row r="48" spans="1:9" s="12" customFormat="1">
      <c r="A48" s="4"/>
      <c r="B48" s="81"/>
      <c r="C48" s="81"/>
      <c r="D48" s="81"/>
      <c r="E48" s="4"/>
      <c r="F48" s="80"/>
      <c r="G48" s="80"/>
      <c r="H48" s="80"/>
      <c r="I48" s="80"/>
    </row>
    <row r="49" spans="1:9" s="12" customFormat="1" ht="50.25" customHeight="1">
      <c r="A49" s="4"/>
      <c r="B49" s="81"/>
      <c r="C49" s="81"/>
      <c r="D49" s="81"/>
      <c r="E49" s="4"/>
      <c r="F49" s="4"/>
      <c r="G49" s="4"/>
      <c r="H49" s="4"/>
      <c r="I49" s="4"/>
    </row>
    <row r="50" spans="1:9" s="12" customFormat="1">
      <c r="A50" s="4"/>
      <c r="B50" s="77"/>
      <c r="C50" s="77"/>
      <c r="D50" s="77"/>
      <c r="E50" s="4"/>
      <c r="F50" s="4"/>
      <c r="G50" s="4"/>
      <c r="H50" s="4"/>
      <c r="I50" s="4"/>
    </row>
    <row r="51" spans="1:9" s="12" customFormat="1">
      <c r="A51" s="77"/>
      <c r="B51" s="77"/>
      <c r="C51" s="77"/>
      <c r="D51" s="77"/>
      <c r="E51" s="77"/>
      <c r="F51" s="4"/>
      <c r="G51" s="4"/>
      <c r="H51" s="4"/>
      <c r="I51" s="4"/>
    </row>
  </sheetData>
  <mergeCells count="43">
    <mergeCell ref="A37:I37"/>
    <mergeCell ref="H25:I25"/>
    <mergeCell ref="A26:I26"/>
    <mergeCell ref="C27:I30"/>
    <mergeCell ref="A32:I32"/>
    <mergeCell ref="C33:I35"/>
    <mergeCell ref="A42:I42"/>
    <mergeCell ref="C43:I45"/>
    <mergeCell ref="A46:I46"/>
    <mergeCell ref="B47:D47"/>
    <mergeCell ref="F47:I48"/>
    <mergeCell ref="B48:D49"/>
    <mergeCell ref="B50:D50"/>
    <mergeCell ref="A51:E51"/>
    <mergeCell ref="C38:I40"/>
    <mergeCell ref="A1:E3"/>
    <mergeCell ref="G1:H1"/>
    <mergeCell ref="G2:H2"/>
    <mergeCell ref="G3:H3"/>
    <mergeCell ref="A4:E4"/>
    <mergeCell ref="F4:I4"/>
    <mergeCell ref="B5:E5"/>
    <mergeCell ref="F5:I9"/>
    <mergeCell ref="B6:E6"/>
    <mergeCell ref="B7:E7"/>
    <mergeCell ref="B8:E8"/>
    <mergeCell ref="B9:E9"/>
    <mergeCell ref="A12:A13"/>
    <mergeCell ref="B11:D11"/>
    <mergeCell ref="A22:E24"/>
    <mergeCell ref="F22:G22"/>
    <mergeCell ref="H22:I22"/>
    <mergeCell ref="F23:G23"/>
    <mergeCell ref="H23:I23"/>
    <mergeCell ref="F24:G24"/>
    <mergeCell ref="H24:I24"/>
    <mergeCell ref="E12:E13"/>
    <mergeCell ref="I12:I13"/>
    <mergeCell ref="B13:D13"/>
    <mergeCell ref="B17:D17"/>
    <mergeCell ref="B18:D18"/>
    <mergeCell ref="B19:D19"/>
    <mergeCell ref="B20:D2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1KW</vt:lpstr>
      <vt:lpstr>1,5KW</vt:lpstr>
      <vt:lpstr>2KW</vt:lpstr>
      <vt:lpstr>3KW</vt:lpstr>
      <vt:lpstr>4KW</vt:lpstr>
      <vt:lpstr>5KW</vt:lpstr>
      <vt:lpstr>6KW 3P</vt:lpstr>
      <vt:lpstr>8KW 3P </vt:lpstr>
      <vt:lpstr>10KW 3P</vt:lpstr>
      <vt:lpstr>20KW 3P</vt:lpstr>
      <vt:lpstr>30KW 3P</vt:lpstr>
      <vt:lpstr>'1,5KW'!Print_Area</vt:lpstr>
      <vt:lpstr>'20KW 3P'!Print_Area</vt:lpstr>
      <vt:lpstr>'3KW'!Print_Area</vt:lpstr>
      <vt:lpstr>'5KW'!Print_Area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 Trung Nhan</dc:creator>
  <cp:lastModifiedBy>Administrator</cp:lastModifiedBy>
  <cp:lastPrinted>2017-07-05T04:37:04Z</cp:lastPrinted>
  <dcterms:created xsi:type="dcterms:W3CDTF">2016-02-03T02:17:53Z</dcterms:created>
  <dcterms:modified xsi:type="dcterms:W3CDTF">2019-06-07T12:40:12Z</dcterms:modified>
</cp:coreProperties>
</file>